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4325" yWindow="65521" windowWidth="7230" windowHeight="10350" activeTab="0"/>
  </bookViews>
  <sheets>
    <sheet name="ASSED" sheetId="1" r:id="rId1"/>
  </sheets>
  <externalReferences>
    <externalReference r:id="rId4"/>
  </externalReferences>
  <definedNames>
    <definedName name="_xlnm._FilterDatabase" localSheetId="0" hidden="1">'ASSED'!$B$1:$U$175</definedName>
    <definedName name="_xlnm.Print_Titles" localSheetId="0">'ASSED'!$11:$25</definedName>
  </definedNames>
  <calcPr fullCalcOnLoad="1"/>
</workbook>
</file>

<file path=xl/comments1.xml><?xml version="1.0" encoding="utf-8"?>
<comments xmlns="http://schemas.openxmlformats.org/spreadsheetml/2006/main">
  <authors>
    <author>utilisateur</author>
  </authors>
  <commentList>
    <comment ref="F109" authorId="0">
      <text>
        <r>
          <rPr>
            <sz val="10"/>
            <rFont val="Tahoma"/>
            <family val="0"/>
          </rPr>
          <t xml:space="preserve">A perdu 1,50 ETP au 25/10/2011
</t>
        </r>
      </text>
    </comment>
    <comment ref="H78" authorId="0">
      <text>
        <r>
          <rPr>
            <sz val="9"/>
            <rFont val="Tahoma"/>
            <family val="2"/>
          </rPr>
          <t>2 ETP ERS IA93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<sst xmlns="http://schemas.openxmlformats.org/spreadsheetml/2006/main" count="626" uniqueCount="316">
  <si>
    <t>0931184G</t>
  </si>
  <si>
    <t>0931185H</t>
  </si>
  <si>
    <t>0931186J</t>
  </si>
  <si>
    <t>0931709C</t>
  </si>
  <si>
    <t>0932272P</t>
  </si>
  <si>
    <t>0930859D</t>
  </si>
  <si>
    <t>0930891N</t>
  </si>
  <si>
    <t>0931189M</t>
  </si>
  <si>
    <t>0931379U</t>
  </si>
  <si>
    <t>0931434D</t>
  </si>
  <si>
    <t>0932310F</t>
  </si>
  <si>
    <t>0931181D</t>
  </si>
  <si>
    <t>0931220W</t>
  </si>
  <si>
    <t>0930900Y</t>
  </si>
  <si>
    <t>0931194T</t>
  </si>
  <si>
    <t>0931195U</t>
  </si>
  <si>
    <t>0931196V</t>
  </si>
  <si>
    <t>0931005M</t>
  </si>
  <si>
    <t>0931612X</t>
  </si>
  <si>
    <t>0931711E</t>
  </si>
  <si>
    <t>0931788N</t>
  </si>
  <si>
    <t>0931860S</t>
  </si>
  <si>
    <t>0931221X</t>
  </si>
  <si>
    <t>0930616P</t>
  </si>
  <si>
    <t>0932366S</t>
  </si>
  <si>
    <t>0930892P</t>
  </si>
  <si>
    <t>0931199Y</t>
  </si>
  <si>
    <t>0931200Z</t>
  </si>
  <si>
    <t>0931201A</t>
  </si>
  <si>
    <t>0931202B</t>
  </si>
  <si>
    <t>0931377S</t>
  </si>
  <si>
    <t>0931376R</t>
  </si>
  <si>
    <t>0930893R</t>
  </si>
  <si>
    <t>0931207G</t>
  </si>
  <si>
    <t>0931428X</t>
  </si>
  <si>
    <t>0930858C</t>
  </si>
  <si>
    <t>0932311G</t>
  </si>
  <si>
    <t>0931382X</t>
  </si>
  <si>
    <t>0931765N</t>
  </si>
  <si>
    <t>0931148T</t>
  </si>
  <si>
    <t>0931188L</t>
  </si>
  <si>
    <t>0931429Y</t>
  </si>
  <si>
    <t>0930611J</t>
  </si>
  <si>
    <t>0930884F</t>
  </si>
  <si>
    <t>0931204D</t>
  </si>
  <si>
    <t>0931433C</t>
  </si>
  <si>
    <t>0931187K</t>
  </si>
  <si>
    <t>0931219V</t>
  </si>
  <si>
    <t>0930629D</t>
  </si>
  <si>
    <t>0931439J</t>
  </si>
  <si>
    <t>0930089S</t>
  </si>
  <si>
    <t>0930100D</t>
  </si>
  <si>
    <t>0930619T</t>
  </si>
  <si>
    <t>0930620U</t>
  </si>
  <si>
    <t>0932454M</t>
  </si>
  <si>
    <t>0931546A</t>
  </si>
  <si>
    <t>0931707A</t>
  </si>
  <si>
    <t>0931151W</t>
  </si>
  <si>
    <t>0931209J</t>
  </si>
  <si>
    <t>0931210K</t>
  </si>
  <si>
    <t>0931211L</t>
  </si>
  <si>
    <t>0931213N</t>
  </si>
  <si>
    <t>0931448U</t>
  </si>
  <si>
    <t>0931712F</t>
  </si>
  <si>
    <t>0931212M</t>
  </si>
  <si>
    <t>0930623X</t>
  </si>
  <si>
    <t>0930894S</t>
  </si>
  <si>
    <t>0931228E</t>
  </si>
  <si>
    <t>0931485J</t>
  </si>
  <si>
    <t>0930883E</t>
  </si>
  <si>
    <t>0931214P</t>
  </si>
  <si>
    <t>0931614Z</t>
  </si>
  <si>
    <t>0931978V</t>
  </si>
  <si>
    <t>0932333F</t>
  </si>
  <si>
    <t>0931610V</t>
  </si>
  <si>
    <t>0931710D</t>
  </si>
  <si>
    <t>0931883S</t>
  </si>
  <si>
    <t>0931216S</t>
  </si>
  <si>
    <t>0931217T</t>
  </si>
  <si>
    <t>0931218U</t>
  </si>
  <si>
    <t>0931713G</t>
  </si>
  <si>
    <t>0931223Z</t>
  </si>
  <si>
    <t>0931224A</t>
  </si>
  <si>
    <t>0931222Y</t>
  </si>
  <si>
    <t>0931381W</t>
  </si>
  <si>
    <t>0930586G</t>
  </si>
  <si>
    <t>0930593P</t>
  </si>
  <si>
    <t>0931723T</t>
  </si>
  <si>
    <t>0930865K</t>
  </si>
  <si>
    <t>0931229F</t>
  </si>
  <si>
    <t>0931230G</t>
  </si>
  <si>
    <t>0931231H</t>
  </si>
  <si>
    <t>0931232J</t>
  </si>
  <si>
    <t>0931489N</t>
  </si>
  <si>
    <t>0931490P</t>
  </si>
  <si>
    <t>0932273R</t>
  </si>
  <si>
    <t>0931143M</t>
  </si>
  <si>
    <t>0931144N</t>
  </si>
  <si>
    <t>0932261C</t>
  </si>
  <si>
    <t>0930897V</t>
  </si>
  <si>
    <t>0931190N</t>
  </si>
  <si>
    <t>0931979W</t>
  </si>
  <si>
    <t>0932262D</t>
  </si>
  <si>
    <t>0931147S</t>
  </si>
  <si>
    <t>0931225B</t>
  </si>
  <si>
    <t>0931226C</t>
  </si>
  <si>
    <t>0931149U</t>
  </si>
  <si>
    <t>0931191P</t>
  </si>
  <si>
    <t>0931497X</t>
  </si>
  <si>
    <t>0932301W</t>
  </si>
  <si>
    <t>0930043S</t>
  </si>
  <si>
    <t>0931227D</t>
  </si>
  <si>
    <t>0931192R</t>
  </si>
  <si>
    <t>0931607S</t>
  </si>
  <si>
    <t>0932038K</t>
  </si>
  <si>
    <t>0932263E</t>
  </si>
  <si>
    <t>0931206F</t>
  </si>
  <si>
    <t>0932334G</t>
  </si>
  <si>
    <t>DONNEES GENERALES SUR L' ETABLISSEMENT</t>
  </si>
  <si>
    <t>ASSED</t>
  </si>
  <si>
    <t>Code RNE</t>
  </si>
  <si>
    <t>Commune</t>
  </si>
  <si>
    <t>Établissements</t>
  </si>
  <si>
    <t>ZEP</t>
  </si>
  <si>
    <t>Total des Implantations</t>
  </si>
  <si>
    <t>AUBERVILLIERS</t>
  </si>
  <si>
    <t>JEAN MOULIN</t>
  </si>
  <si>
    <t>GABRIEL PERI</t>
  </si>
  <si>
    <t>DIDEROT</t>
  </si>
  <si>
    <t>HENRI WALLON</t>
  </si>
  <si>
    <t>ROSA Luxembourg</t>
  </si>
  <si>
    <t>DUGNY</t>
  </si>
  <si>
    <t>JEAN BAPTISTE CLEMENT</t>
  </si>
  <si>
    <t>EPINAY SUR SEINE</t>
  </si>
  <si>
    <t>ROGER MARTIN DU GARD</t>
  </si>
  <si>
    <t>0931145p</t>
  </si>
  <si>
    <t>ROBESPIERRE</t>
  </si>
  <si>
    <t>EVARISTE GALOIS</t>
  </si>
  <si>
    <t>JEAN VIGO</t>
  </si>
  <si>
    <t>LA COURNEUVE</t>
  </si>
  <si>
    <t>GEORGES POLITZER</t>
  </si>
  <si>
    <t>POINCARE</t>
  </si>
  <si>
    <t>JEAN VILAR</t>
  </si>
  <si>
    <t>Nvelles chances</t>
  </si>
  <si>
    <t>LE BOURGET</t>
  </si>
  <si>
    <t>DIDIER DAURAT</t>
  </si>
  <si>
    <t>L ILE SAINT DENIS</t>
  </si>
  <si>
    <t>ALFRED SISLEY</t>
  </si>
  <si>
    <t>PIERREFITTE  SUR SEINE</t>
  </si>
  <si>
    <t>GUSTAVE COURBET</t>
  </si>
  <si>
    <t>PABLO NERUDA</t>
  </si>
  <si>
    <t>SAINT DENIS</t>
  </si>
  <si>
    <t>JEAN LURCAT</t>
  </si>
  <si>
    <t>FABIEN</t>
  </si>
  <si>
    <t>ELSA TRIOLET</t>
  </si>
  <si>
    <t>PIERRE DE GEYTER</t>
  </si>
  <si>
    <t>HENRI BARBUSSE</t>
  </si>
  <si>
    <t>LA COURTILLE</t>
  </si>
  <si>
    <t>IQBAL MASIH</t>
  </si>
  <si>
    <t>0932377D</t>
  </si>
  <si>
    <t>Auto Ecole</t>
  </si>
  <si>
    <t>SAINT OUEN</t>
  </si>
  <si>
    <t>JEAN JAURES</t>
  </si>
  <si>
    <t>MICHELET</t>
  </si>
  <si>
    <t>JOSEPHINE BAKER</t>
  </si>
  <si>
    <t>STAINS</t>
  </si>
  <si>
    <t>MAURICE THOREZ</t>
  </si>
  <si>
    <t>JOLIOT CURIE</t>
  </si>
  <si>
    <t>VILLETANEUSE</t>
  </si>
  <si>
    <t>LUCIE AUBRAC</t>
  </si>
  <si>
    <t>AULNAY SOUS BOIS</t>
  </si>
  <si>
    <t>GERARD PHILIPPE</t>
  </si>
  <si>
    <t>VICTOR HUGO</t>
  </si>
  <si>
    <t>LE PARC</t>
  </si>
  <si>
    <t>CLAUDE DEBUSSY</t>
  </si>
  <si>
    <t>CHRISTINE DE PISAN</t>
  </si>
  <si>
    <t>DRANCY</t>
  </si>
  <si>
    <t>ANATOLE France</t>
  </si>
  <si>
    <t>PAUL LANGEVIN</t>
  </si>
  <si>
    <t>PIERRE SEMARD</t>
  </si>
  <si>
    <t>PAUL BERT</t>
  </si>
  <si>
    <t>LIBERTE</t>
  </si>
  <si>
    <t>JORISSEN</t>
  </si>
  <si>
    <t>LE BLANC MESNIL</t>
  </si>
  <si>
    <t>NELSON MANDELA</t>
  </si>
  <si>
    <t>AIME ET EUGENIE COTTON</t>
  </si>
  <si>
    <t>MARCEL CACHIN</t>
  </si>
  <si>
    <t>DESCARTES</t>
  </si>
  <si>
    <t>0932396Z</t>
  </si>
  <si>
    <t>SEVRAN</t>
  </si>
  <si>
    <t>PAUL PAINLEVE</t>
  </si>
  <si>
    <t xml:space="preserve">EVARISTE GALOIS </t>
  </si>
  <si>
    <t>GEORGES BRASSENS</t>
  </si>
  <si>
    <t>LA PLEIADE</t>
  </si>
  <si>
    <t>TREMBLAY EN France</t>
  </si>
  <si>
    <t>RONSARD</t>
  </si>
  <si>
    <t>ROMAIN ROLLAND</t>
  </si>
  <si>
    <t>VILLEPINTE</t>
  </si>
  <si>
    <t>LES MOUSSEAUX</t>
  </si>
  <si>
    <t>FRANCOISE DOLTO</t>
  </si>
  <si>
    <t>CAMILLE CLAUDEL</t>
  </si>
  <si>
    <t>BAGNOLET</t>
  </si>
  <si>
    <t>TRAVAILLE LANGEVIN</t>
  </si>
  <si>
    <t>BOBIGNY</t>
  </si>
  <si>
    <t>JEAN PIERRE TIMBAUD</t>
  </si>
  <si>
    <t>REPUBLIQUE</t>
  </si>
  <si>
    <t>DELAUNE</t>
  </si>
  <si>
    <t>0932376C</t>
  </si>
  <si>
    <t>LE PRE SAINT GERVAIS</t>
  </si>
  <si>
    <t>JEAN JACQUES ROUSSEAU</t>
  </si>
  <si>
    <t>LES LILAS</t>
  </si>
  <si>
    <t>MARIE CURIE</t>
  </si>
  <si>
    <t>MONTREUIL</t>
  </si>
  <si>
    <t>MARCELLIN BERTHELOT</t>
  </si>
  <si>
    <t>MARAIS DE VILLIERS</t>
  </si>
  <si>
    <t>LENAIN DE TILLEMONT</t>
  </si>
  <si>
    <t>PAUL ELUARD</t>
  </si>
  <si>
    <t>NOISY LE SEC</t>
  </si>
  <si>
    <t>JACQUES PREVERT</t>
  </si>
  <si>
    <t>OLYMPE DE GOUGES</t>
  </si>
  <si>
    <t>RENE CASSIN</t>
  </si>
  <si>
    <t>PANTIN</t>
  </si>
  <si>
    <t>IRENE ET FREDERIC JOLIOT CURIE</t>
  </si>
  <si>
    <t>JEAN LOLIVE</t>
  </si>
  <si>
    <t>LAVOISIER</t>
  </si>
  <si>
    <t>ROMAINVILLE</t>
  </si>
  <si>
    <t>PIERRE ANDRE HOUEL</t>
  </si>
  <si>
    <t>ROSNY SOUS BOIS</t>
  </si>
  <si>
    <t>ALBERT CAMUS</t>
  </si>
  <si>
    <t>SAINT EXUPERY</t>
  </si>
  <si>
    <t>LANGEVIN WALLON</t>
  </si>
  <si>
    <t>BONDY</t>
  </si>
  <si>
    <t>PIERRE CURIE</t>
  </si>
  <si>
    <t>JEAN ZAY</t>
  </si>
  <si>
    <t>JEAN RENOIR</t>
  </si>
  <si>
    <t>HENRI SELLIER</t>
  </si>
  <si>
    <t>BROSSOLETTE</t>
  </si>
  <si>
    <t>0930075B</t>
  </si>
  <si>
    <t>IME COUTROT</t>
  </si>
  <si>
    <t>CLICHY SOUS BOIS</t>
  </si>
  <si>
    <t>LOUISE MICHEL</t>
  </si>
  <si>
    <t>ROBERT DOISNEAU</t>
  </si>
  <si>
    <t>GAGNY</t>
  </si>
  <si>
    <t>0930898w</t>
  </si>
  <si>
    <t>SEVIGNE</t>
  </si>
  <si>
    <t>THEODORE MONOD</t>
  </si>
  <si>
    <t>0932375B</t>
  </si>
  <si>
    <t>GOURNAY SUR MARNE</t>
  </si>
  <si>
    <t>EUGENE CARRIERE</t>
  </si>
  <si>
    <t>LE RAINCY</t>
  </si>
  <si>
    <t>JEAN BAPTISTE COROT</t>
  </si>
  <si>
    <t>LES PAVILLONS SOUS BOIS</t>
  </si>
  <si>
    <t>GROUPE ANATOLE France</t>
  </si>
  <si>
    <t>ERIC TABARLY</t>
  </si>
  <si>
    <t>LIVRY GARGAN</t>
  </si>
  <si>
    <t>EDOUARD HERRIOT</t>
  </si>
  <si>
    <t>LEON JOUHAUX</t>
  </si>
  <si>
    <t>MONTFERMEIL</t>
  </si>
  <si>
    <t>PABLO PICASSO</t>
  </si>
  <si>
    <t>NEUILLY PLAISANCE</t>
  </si>
  <si>
    <t>NEUILLY SUR MARNE</t>
  </si>
  <si>
    <t>HONORE DE BALZAC</t>
  </si>
  <si>
    <t>GEORGES BRAQUE</t>
  </si>
  <si>
    <t>NOISY LE GRAND</t>
  </si>
  <si>
    <t>CLOS SAINT VINCENT</t>
  </si>
  <si>
    <t>VAUJOURS</t>
  </si>
  <si>
    <t>HENRI IV</t>
  </si>
  <si>
    <t>VILLEMOMBLE</t>
  </si>
  <si>
    <t>JEAN DE BEAUMONT</t>
  </si>
  <si>
    <t>PASTEUR</t>
  </si>
  <si>
    <t>TOTAL</t>
  </si>
  <si>
    <t>FRANCOIS MITTERAND</t>
  </si>
  <si>
    <t>LA PLAINE SAINT DENIS</t>
  </si>
  <si>
    <t>FEDERICO GARCIA LORCA</t>
  </si>
  <si>
    <t>Postes definitifs 
AS PEDA</t>
  </si>
  <si>
    <t>Postes définitifs 
AED 12-13</t>
  </si>
  <si>
    <t>ERS</t>
  </si>
  <si>
    <t>DOTATION NOTIFIEE</t>
  </si>
  <si>
    <t>SITUTATION RENTREE 2012</t>
  </si>
  <si>
    <t>?</t>
  </si>
  <si>
    <t>AVEC RETRAIT DES PRO</t>
  </si>
  <si>
    <t>AVEC RETRAIT DES ROMPUS</t>
  </si>
  <si>
    <t>AVEC RETRAIT DES ERS</t>
  </si>
  <si>
    <t>AVEC RETRAIT DES ASS. PEDA.</t>
  </si>
  <si>
    <t>AVEC REMISE DES PRO</t>
  </si>
  <si>
    <t>ECLAIR</t>
  </si>
  <si>
    <t xml:space="preserve">Postes provisoires </t>
  </si>
  <si>
    <t>SITUATION RENTREE 2013</t>
  </si>
  <si>
    <t xml:space="preserve">TOTAL IMPLANTATIONS </t>
  </si>
  <si>
    <t>TOTAL RETRAITS</t>
  </si>
  <si>
    <t>Postes Définitis R12</t>
  </si>
  <si>
    <t>Ratio</t>
  </si>
  <si>
    <t>CLASSEMENT</t>
  </si>
  <si>
    <t>NBRE ELEVES R12</t>
  </si>
  <si>
    <t>dont 2 ERS</t>
  </si>
  <si>
    <t>EAP</t>
  </si>
  <si>
    <t>Observation</t>
  </si>
  <si>
    <t>EPLE non encore désignés</t>
  </si>
  <si>
    <t>/</t>
  </si>
  <si>
    <t>DOTATION R2012</t>
  </si>
  <si>
    <t>DOTATION R2013</t>
  </si>
  <si>
    <t>Postes R12 Non implantes</t>
  </si>
  <si>
    <t>Rompus</t>
  </si>
  <si>
    <t>Assistants pédagogiques R13</t>
  </si>
  <si>
    <t>Assistants pédagogiques 13/14</t>
  </si>
  <si>
    <t>Postes provisoires</t>
  </si>
  <si>
    <t>Suppressions en EPLE</t>
  </si>
  <si>
    <t>Surimplantation 2013/2014</t>
  </si>
  <si>
    <t>OPERATION DE RETRAITS</t>
  </si>
  <si>
    <t>DOTATION DES ASSED DES COLLEGES DE SEINE-SAINT-DENIS POUR 2013/2014. DOCUMENTS DU CTSD DU 25 JUIN 2013</t>
  </si>
  <si>
    <t>AVEC RETRAIT     A VENIR ASS. PEDA.</t>
  </si>
  <si>
    <t>RETRAIT DE 21,47 ETP</t>
  </si>
  <si>
    <t>Suppressions sèches</t>
  </si>
  <si>
    <t>TOTAL SUPPRESSIONS ASSED VIE SCOLAIRE</t>
  </si>
  <si>
    <t>TOTAL SUPPRESSIONS ASSED AVSi</t>
  </si>
  <si>
    <t>TOTAL SUPPRESSIONS ASSED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</si>
</sst>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00"/>
    <numFmt numFmtId="167" formatCode="0.0000"/>
    <numFmt numFmtId="168" formatCode="0.00000"/>
    <numFmt numFmtId="169" formatCode="0.0"/>
    <numFmt numFmtId="170" formatCode="#,##0\ _€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0.0000000"/>
    <numFmt numFmtId="180" formatCode="0.000000"/>
    <numFmt numFmtId="181" formatCode="0.0%"/>
    <numFmt numFmtId="182" formatCode="dd/mm/yy"/>
    <numFmt numFmtId="183" formatCode="dd/mm/yy\ hh:mm"/>
    <numFmt numFmtId="184" formatCode="#_P_N_C_C"/>
    <numFmt numFmtId="185" formatCode="#_P_N_L_D"/>
    <numFmt numFmtId="186" formatCode="#_1_N_B_R"/>
    <numFmt numFmtId="187" formatCode="#_1_N_L_D"/>
    <numFmt numFmtId="188" formatCode="#_P_N_O"/>
    <numFmt numFmtId="189" formatCode="#,##0\ &quot;F&quot;"/>
    <numFmt numFmtId="190" formatCode="#,##0\ _F"/>
    <numFmt numFmtId="191" formatCode="#,##0.00\ _€"/>
    <numFmt numFmtId="192" formatCode="d/m/yy;@"/>
    <numFmt numFmtId="193" formatCode="#,##0.00\ &quot;€&quot;;[Red]#,##0.00\ &quot;€&quot;"/>
    <numFmt numFmtId="194" formatCode="#,##0;[Red]#,##0"/>
    <numFmt numFmtId="195" formatCode="#,##0.00;[Red]#,##0.00"/>
    <numFmt numFmtId="196" formatCode="#,##0.00\ _€;[Red]#,##0.00\ _€"/>
    <numFmt numFmtId="197" formatCode="&quot;Vrai&quot;;&quot;Vrai&quot;;&quot;Faux&quot;"/>
    <numFmt numFmtId="198" formatCode="&quot;Actif&quot;;&quot;Actif&quot;;&quot;Inactif&quot;"/>
    <numFmt numFmtId="199" formatCode="00000"/>
    <numFmt numFmtId="200" formatCode="#,##0.00\ _F"/>
    <numFmt numFmtId="201" formatCode="#,##0_ ;[Red]\-#,##0\ "/>
    <numFmt numFmtId="202" formatCode="[&gt;=3000000000000]#&quot; &quot;##&quot; &quot;##&quot; &quot;##&quot; &quot;###&quot; &quot;###&quot; | &quot;##;#&quot; &quot;##&quot; &quot;##&quot; &quot;##&quot; &quot;###&quot; &quot;###"/>
    <numFmt numFmtId="203" formatCode="0.00_ ;[Red]\-0.00\ "/>
    <numFmt numFmtId="204" formatCode="#,##0.00_ ;[Red]\-#,##0.00\ "/>
    <numFmt numFmtId="205" formatCode="_-* #,##0.00\ [$€]_-;\-* #,##0.00\ [$€]_-;_-* &quot;-&quot;??\ [$€]_-;_-@_-"/>
    <numFmt numFmtId="206" formatCode="[$-40C]dddd\ d\ mmmm\ yyyy"/>
    <numFmt numFmtId="207" formatCode="#&quot; &quot;?/2"/>
    <numFmt numFmtId="208" formatCode="#&quot; &quot;?/4"/>
    <numFmt numFmtId="209" formatCode="0_ ;[Red]\-0\ 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0"/>
      <name val="Tahoma"/>
      <family val="0"/>
    </font>
    <font>
      <sz val="7"/>
      <name val="Calibri"/>
      <family val="2"/>
    </font>
    <font>
      <b/>
      <i/>
      <sz val="8"/>
      <name val="Arial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left"/>
    </xf>
    <xf numFmtId="0" fontId="14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/>
    </xf>
    <xf numFmtId="204" fontId="8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204" fontId="6" fillId="0" borderId="0" xfId="0" applyNumberFormat="1" applyFont="1" applyFill="1" applyAlignment="1">
      <alignment horizontal="center"/>
    </xf>
    <xf numFmtId="204" fontId="0" fillId="0" borderId="0" xfId="0" applyNumberFormat="1" applyFill="1" applyAlignment="1">
      <alignment/>
    </xf>
    <xf numFmtId="20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4" fontId="1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/>
    </xf>
    <xf numFmtId="4" fontId="17" fillId="2" borderId="9" xfId="0" applyNumberFormat="1" applyFont="1" applyFill="1" applyBorder="1" applyAlignment="1">
      <alignment vertical="center"/>
    </xf>
    <xf numFmtId="4" fontId="17" fillId="2" borderId="10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" fontId="15" fillId="0" borderId="5" xfId="0" applyNumberFormat="1" applyFont="1" applyBorder="1" applyAlignment="1">
      <alignment horizontal="center" vertical="center" textRotation="90" wrapText="1"/>
    </xf>
    <xf numFmtId="4" fontId="6" fillId="0" borderId="13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textRotation="90" wrapText="1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5" fillId="0" borderId="11" xfId="0" applyNumberFormat="1" applyFont="1" applyBorder="1" applyAlignment="1">
      <alignment horizontal="center" vertical="center" textRotation="90" wrapText="1"/>
    </xf>
    <xf numFmtId="4" fontId="6" fillId="0" borderId="2" xfId="0" applyNumberFormat="1" applyFont="1" applyFill="1" applyBorder="1" applyAlignment="1">
      <alignment vertical="center"/>
    </xf>
    <xf numFmtId="4" fontId="17" fillId="2" borderId="9" xfId="0" applyNumberFormat="1" applyFont="1" applyFill="1" applyBorder="1" applyAlignment="1">
      <alignment horizontal="center" vertical="center"/>
    </xf>
    <xf numFmtId="4" fontId="17" fillId="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14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2" fontId="8" fillId="0" borderId="29" xfId="0" applyNumberFormat="1" applyFont="1" applyBorder="1" applyAlignment="1">
      <alignment horizontal="center" vertical="center"/>
    </xf>
    <xf numFmtId="4" fontId="17" fillId="2" borderId="28" xfId="0" applyNumberFormat="1" applyFont="1" applyFill="1" applyBorder="1" applyAlignment="1">
      <alignment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4" fontId="17" fillId="2" borderId="23" xfId="0" applyNumberFormat="1" applyFont="1" applyFill="1" applyBorder="1" applyAlignment="1">
      <alignment horizontal="center" vertical="center"/>
    </xf>
    <xf numFmtId="4" fontId="17" fillId="2" borderId="32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4" fontId="1" fillId="5" borderId="17" xfId="0" applyNumberFormat="1" applyFont="1" applyFill="1" applyBorder="1" applyAlignment="1">
      <alignment horizontal="right" vertical="center"/>
    </xf>
    <xf numFmtId="2" fontId="8" fillId="6" borderId="20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 wrapText="1"/>
    </xf>
    <xf numFmtId="2" fontId="8" fillId="4" borderId="20" xfId="0" applyNumberFormat="1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right" vertical="center"/>
    </xf>
    <xf numFmtId="4" fontId="1" fillId="3" borderId="17" xfId="0" applyNumberFormat="1" applyFont="1" applyFill="1" applyBorder="1" applyAlignment="1">
      <alignment horizontal="right" vertical="center"/>
    </xf>
    <xf numFmtId="2" fontId="8" fillId="6" borderId="1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2" fontId="8" fillId="4" borderId="18" xfId="0" applyNumberFormat="1" applyFont="1" applyFill="1" applyBorder="1" applyAlignment="1">
      <alignment horizontal="center" vertical="center"/>
    </xf>
    <xf numFmtId="2" fontId="8" fillId="4" borderId="33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right" vertical="center"/>
    </xf>
    <xf numFmtId="4" fontId="1" fillId="3" borderId="34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204" fontId="12" fillId="7" borderId="29" xfId="0" applyNumberFormat="1" applyFont="1" applyFill="1" applyBorder="1" applyAlignment="1">
      <alignment horizontal="center"/>
    </xf>
    <xf numFmtId="204" fontId="12" fillId="7" borderId="35" xfId="0" applyNumberFormat="1" applyFont="1" applyFill="1" applyBorder="1" applyAlignment="1">
      <alignment horizontal="center"/>
    </xf>
    <xf numFmtId="204" fontId="12" fillId="7" borderId="36" xfId="0" applyNumberFormat="1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4" fontId="12" fillId="7" borderId="29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4" fontId="12" fillId="7" borderId="36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ATE%202%20R2011\Synth&#232;ses%20RS%20201X\Synth&#232;ses%20mensuelles%20AVS_ASH-AED%20R20XX\AED%202nd%20degre\Tableau%20f&#233;vrier%202013\Synth&#232;se%20AED%20au%2001%2002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èges_publics au 01_02_13"/>
    </sheetNames>
    <sheetDataSet>
      <sheetData sheetId="0">
        <row r="2">
          <cell r="A2" t="str">
            <v>0931184G</v>
          </cell>
          <cell r="B2" t="str">
            <v>AUBERVILLIERS</v>
          </cell>
          <cell r="C2" t="str">
            <v>Collège</v>
          </cell>
          <cell r="D2" t="str">
            <v>JEAN MOULIN</v>
          </cell>
          <cell r="E2">
            <v>691</v>
          </cell>
          <cell r="F2">
            <v>12.5</v>
          </cell>
          <cell r="G2">
            <v>8.5</v>
          </cell>
          <cell r="H2">
            <v>4</v>
          </cell>
          <cell r="I2">
            <v>1</v>
          </cell>
          <cell r="J2">
            <v>0</v>
          </cell>
          <cell r="K2">
            <v>0</v>
          </cell>
          <cell r="L2">
            <v>13.5</v>
          </cell>
          <cell r="M2">
            <v>3.5</v>
          </cell>
          <cell r="N2">
            <v>0</v>
          </cell>
          <cell r="O2">
            <v>0</v>
          </cell>
          <cell r="P2">
            <v>40.64705882352941</v>
          </cell>
          <cell r="Q2">
            <v>8.5</v>
          </cell>
          <cell r="R2">
            <v>4</v>
          </cell>
          <cell r="S2">
            <v>1</v>
          </cell>
        </row>
        <row r="3">
          <cell r="A3" t="str">
            <v>0931185H</v>
          </cell>
          <cell r="B3" t="str">
            <v>AUBERVILLIERS</v>
          </cell>
          <cell r="C3" t="str">
            <v>Collège</v>
          </cell>
          <cell r="D3" t="str">
            <v>GABRIEL PERI</v>
          </cell>
          <cell r="E3">
            <v>653</v>
          </cell>
          <cell r="F3">
            <v>10.79</v>
          </cell>
          <cell r="G3">
            <v>8.79</v>
          </cell>
          <cell r="H3">
            <v>2</v>
          </cell>
          <cell r="I3">
            <v>1</v>
          </cell>
          <cell r="J3">
            <v>1</v>
          </cell>
          <cell r="K3">
            <v>0</v>
          </cell>
          <cell r="L3">
            <v>12.79</v>
          </cell>
          <cell r="M3">
            <v>3</v>
          </cell>
          <cell r="N3">
            <v>0</v>
          </cell>
          <cell r="O3">
            <v>0</v>
          </cell>
          <cell r="P3">
            <v>41.35528815706143</v>
          </cell>
          <cell r="Q3">
            <v>8.77</v>
          </cell>
          <cell r="R3">
            <v>2</v>
          </cell>
          <cell r="S3">
            <v>1</v>
          </cell>
        </row>
        <row r="4">
          <cell r="A4" t="str">
            <v>0931186J</v>
          </cell>
          <cell r="B4" t="str">
            <v>AUBERVILLIERS</v>
          </cell>
          <cell r="C4" t="str">
            <v>Collège</v>
          </cell>
          <cell r="D4" t="str">
            <v>DIDEROT</v>
          </cell>
          <cell r="E4">
            <v>618</v>
          </cell>
          <cell r="F4">
            <v>8.5</v>
          </cell>
          <cell r="G4">
            <v>6.5</v>
          </cell>
          <cell r="H4">
            <v>2</v>
          </cell>
          <cell r="I4">
            <v>0</v>
          </cell>
          <cell r="J4">
            <v>0</v>
          </cell>
          <cell r="K4">
            <v>0</v>
          </cell>
          <cell r="L4">
            <v>8.5</v>
          </cell>
          <cell r="M4">
            <v>2</v>
          </cell>
          <cell r="N4">
            <v>1</v>
          </cell>
          <cell r="O4">
            <v>0</v>
          </cell>
          <cell r="P4">
            <v>53.73913043478261</v>
          </cell>
          <cell r="Q4">
            <v>7.5</v>
          </cell>
          <cell r="R4">
            <v>0</v>
          </cell>
          <cell r="S4">
            <v>0</v>
          </cell>
        </row>
        <row r="5">
          <cell r="A5" t="str">
            <v>0931709C</v>
          </cell>
          <cell r="B5" t="str">
            <v>AUBERVILLIERS</v>
          </cell>
          <cell r="C5" t="str">
            <v>Collège</v>
          </cell>
          <cell r="D5" t="str">
            <v>HENRI WALLON</v>
          </cell>
          <cell r="E5">
            <v>406</v>
          </cell>
          <cell r="F5">
            <v>6.5</v>
          </cell>
          <cell r="G5">
            <v>5</v>
          </cell>
          <cell r="H5">
            <v>1.5</v>
          </cell>
          <cell r="I5">
            <v>0</v>
          </cell>
          <cell r="J5">
            <v>0</v>
          </cell>
          <cell r="K5">
            <v>0</v>
          </cell>
          <cell r="L5">
            <v>6.5</v>
          </cell>
          <cell r="M5">
            <v>2</v>
          </cell>
          <cell r="N5">
            <v>0</v>
          </cell>
          <cell r="O5">
            <v>0</v>
          </cell>
          <cell r="P5">
            <v>47.76470588235294</v>
          </cell>
          <cell r="Q5">
            <v>6.5</v>
          </cell>
          <cell r="R5">
            <v>0</v>
          </cell>
          <cell r="S5">
            <v>0</v>
          </cell>
        </row>
        <row r="6">
          <cell r="A6" t="str">
            <v>0932272P</v>
          </cell>
          <cell r="B6" t="str">
            <v>AUBERVILLIERS</v>
          </cell>
          <cell r="C6" t="str">
            <v>Collège</v>
          </cell>
          <cell r="D6" t="str">
            <v>ROSA LUXEMBURG</v>
          </cell>
          <cell r="E6">
            <v>615</v>
          </cell>
          <cell r="F6">
            <v>12</v>
          </cell>
          <cell r="G6">
            <v>8</v>
          </cell>
          <cell r="H6">
            <v>4</v>
          </cell>
          <cell r="I6">
            <v>0</v>
          </cell>
          <cell r="J6">
            <v>1</v>
          </cell>
          <cell r="K6">
            <v>2</v>
          </cell>
          <cell r="L6">
            <v>15</v>
          </cell>
          <cell r="M6">
            <v>2.5</v>
          </cell>
          <cell r="N6">
            <v>1</v>
          </cell>
          <cell r="O6">
            <v>1</v>
          </cell>
          <cell r="P6">
            <v>31.53846153846154</v>
          </cell>
          <cell r="Q6">
            <v>9</v>
          </cell>
          <cell r="R6">
            <v>5</v>
          </cell>
          <cell r="S6">
            <v>0</v>
          </cell>
        </row>
        <row r="7">
          <cell r="A7" t="str">
            <v>0931376R</v>
          </cell>
          <cell r="B7" t="str">
            <v>DUGNY</v>
          </cell>
          <cell r="C7" t="str">
            <v>Collège</v>
          </cell>
          <cell r="D7" t="str">
            <v>JEAN BAPTISTE CLEMENT</v>
          </cell>
          <cell r="E7">
            <v>562</v>
          </cell>
          <cell r="F7">
            <v>5.5</v>
          </cell>
          <cell r="G7">
            <v>4.5</v>
          </cell>
          <cell r="H7">
            <v>1</v>
          </cell>
          <cell r="I7">
            <v>0</v>
          </cell>
          <cell r="J7">
            <v>1</v>
          </cell>
          <cell r="K7">
            <v>1</v>
          </cell>
          <cell r="L7">
            <v>7.5</v>
          </cell>
          <cell r="M7">
            <v>2</v>
          </cell>
          <cell r="N7">
            <v>0</v>
          </cell>
          <cell r="O7">
            <v>0</v>
          </cell>
          <cell r="P7">
            <v>59.1578947368421</v>
          </cell>
          <cell r="Q7">
            <v>6.64</v>
          </cell>
          <cell r="R7">
            <v>0</v>
          </cell>
          <cell r="S7">
            <v>0</v>
          </cell>
        </row>
        <row r="8">
          <cell r="A8" t="str">
            <v>0930893R</v>
          </cell>
          <cell r="B8" t="str">
            <v>EPINAY SUR SEINE</v>
          </cell>
          <cell r="C8" t="str">
            <v>Collège</v>
          </cell>
          <cell r="D8" t="str">
            <v>ROGER MARTIN DU GARD</v>
          </cell>
          <cell r="E8">
            <v>759</v>
          </cell>
          <cell r="F8">
            <v>10</v>
          </cell>
          <cell r="G8">
            <v>8.5</v>
          </cell>
          <cell r="H8">
            <v>1.5</v>
          </cell>
          <cell r="I8">
            <v>0</v>
          </cell>
          <cell r="J8">
            <v>1</v>
          </cell>
          <cell r="K8">
            <v>1</v>
          </cell>
          <cell r="L8">
            <v>12</v>
          </cell>
          <cell r="M8">
            <v>2</v>
          </cell>
          <cell r="N8">
            <v>0</v>
          </cell>
          <cell r="O8">
            <v>0</v>
          </cell>
          <cell r="P8">
            <v>54.214285714285715</v>
          </cell>
          <cell r="Q8">
            <v>10</v>
          </cell>
          <cell r="R8">
            <v>1</v>
          </cell>
          <cell r="S8">
            <v>0</v>
          </cell>
        </row>
        <row r="9">
          <cell r="A9" t="str">
            <v>0931145p</v>
          </cell>
          <cell r="B9" t="str">
            <v>EPINAY SUR SEINE</v>
          </cell>
          <cell r="C9" t="str">
            <v>Collège</v>
          </cell>
          <cell r="D9" t="str">
            <v>ROBESPIERRE</v>
          </cell>
          <cell r="E9">
            <v>584</v>
          </cell>
          <cell r="F9">
            <v>10.5</v>
          </cell>
          <cell r="G9">
            <v>9</v>
          </cell>
          <cell r="H9">
            <v>1.5</v>
          </cell>
          <cell r="I9">
            <v>0</v>
          </cell>
          <cell r="J9">
            <v>0</v>
          </cell>
          <cell r="K9">
            <v>0</v>
          </cell>
          <cell r="L9">
            <v>10.5</v>
          </cell>
          <cell r="M9">
            <v>2</v>
          </cell>
          <cell r="N9">
            <v>0</v>
          </cell>
          <cell r="O9">
            <v>0</v>
          </cell>
          <cell r="P9">
            <v>46.72</v>
          </cell>
          <cell r="Q9">
            <v>9</v>
          </cell>
          <cell r="R9">
            <v>1.5</v>
          </cell>
          <cell r="S9">
            <v>0</v>
          </cell>
        </row>
        <row r="10">
          <cell r="A10" t="str">
            <v>0931207G</v>
          </cell>
          <cell r="B10" t="str">
            <v>EPINAY SUR SEINE</v>
          </cell>
          <cell r="C10" t="str">
            <v>Collège</v>
          </cell>
          <cell r="D10" t="str">
            <v>EVARISTE GALOIS</v>
          </cell>
          <cell r="E10">
            <v>529</v>
          </cell>
          <cell r="F10">
            <v>7.5</v>
          </cell>
          <cell r="G10">
            <v>6</v>
          </cell>
          <cell r="H10">
            <v>1.5</v>
          </cell>
          <cell r="I10">
            <v>0</v>
          </cell>
          <cell r="J10">
            <v>1</v>
          </cell>
          <cell r="K10">
            <v>0</v>
          </cell>
          <cell r="L10">
            <v>8.5</v>
          </cell>
          <cell r="M10">
            <v>1</v>
          </cell>
          <cell r="N10">
            <v>3</v>
          </cell>
          <cell r="O10">
            <v>0</v>
          </cell>
          <cell r="P10">
            <v>42.32</v>
          </cell>
          <cell r="Q10">
            <v>7</v>
          </cell>
          <cell r="R10">
            <v>0</v>
          </cell>
          <cell r="S10">
            <v>0</v>
          </cell>
        </row>
        <row r="11">
          <cell r="A11" t="str">
            <v>0931428X</v>
          </cell>
          <cell r="B11" t="str">
            <v>EPINAY SUR SEINE</v>
          </cell>
          <cell r="C11" t="str">
            <v>Collège</v>
          </cell>
          <cell r="D11" t="str">
            <v>JEAN VIGO</v>
          </cell>
          <cell r="E11">
            <v>620</v>
          </cell>
          <cell r="F11">
            <v>9</v>
          </cell>
          <cell r="G11">
            <v>7.5</v>
          </cell>
          <cell r="H11">
            <v>1.5</v>
          </cell>
          <cell r="I11">
            <v>0</v>
          </cell>
          <cell r="J11">
            <v>0</v>
          </cell>
          <cell r="K11">
            <v>0</v>
          </cell>
          <cell r="L11">
            <v>9</v>
          </cell>
          <cell r="M11">
            <v>2</v>
          </cell>
          <cell r="N11">
            <v>0</v>
          </cell>
          <cell r="O11">
            <v>1</v>
          </cell>
          <cell r="P11">
            <v>51.666666666666664</v>
          </cell>
          <cell r="Q11">
            <v>8</v>
          </cell>
          <cell r="R11">
            <v>1.5</v>
          </cell>
          <cell r="S11">
            <v>0</v>
          </cell>
        </row>
        <row r="12">
          <cell r="A12" t="str">
            <v>0931148T</v>
          </cell>
          <cell r="B12" t="str">
            <v>LA COURNEUVE</v>
          </cell>
          <cell r="C12" t="str">
            <v>Collège</v>
          </cell>
          <cell r="D12" t="str">
            <v>GEORGES POLITZER</v>
          </cell>
          <cell r="E12">
            <v>686</v>
          </cell>
          <cell r="F12">
            <v>11</v>
          </cell>
          <cell r="G12">
            <v>9.5</v>
          </cell>
          <cell r="H12">
            <v>1.5</v>
          </cell>
          <cell r="I12">
            <v>1</v>
          </cell>
          <cell r="J12">
            <v>0</v>
          </cell>
          <cell r="K12">
            <v>0</v>
          </cell>
          <cell r="L12">
            <v>12</v>
          </cell>
          <cell r="M12">
            <v>2</v>
          </cell>
          <cell r="N12">
            <v>2</v>
          </cell>
          <cell r="O12">
            <v>0</v>
          </cell>
          <cell r="P12">
            <v>42.875</v>
          </cell>
          <cell r="Q12">
            <v>11</v>
          </cell>
          <cell r="R12">
            <v>0</v>
          </cell>
          <cell r="S12">
            <v>1</v>
          </cell>
        </row>
        <row r="13">
          <cell r="A13" t="str">
            <v>0931188L</v>
          </cell>
          <cell r="B13" t="str">
            <v>LA COURNEUVE</v>
          </cell>
          <cell r="C13" t="str">
            <v>Collège</v>
          </cell>
          <cell r="D13" t="str">
            <v>POINCARE</v>
          </cell>
          <cell r="E13">
            <v>602</v>
          </cell>
          <cell r="F13">
            <v>9.5</v>
          </cell>
          <cell r="G13">
            <v>7.5</v>
          </cell>
          <cell r="H13">
            <v>2</v>
          </cell>
          <cell r="I13">
            <v>0</v>
          </cell>
          <cell r="J13">
            <v>1</v>
          </cell>
          <cell r="K13">
            <v>0</v>
          </cell>
          <cell r="L13">
            <v>10.5</v>
          </cell>
          <cell r="M13">
            <v>2</v>
          </cell>
          <cell r="N13">
            <v>1</v>
          </cell>
          <cell r="O13">
            <v>0</v>
          </cell>
          <cell r="P13">
            <v>44.592592592592595</v>
          </cell>
          <cell r="Q13">
            <v>8.5</v>
          </cell>
          <cell r="R13">
            <v>0</v>
          </cell>
          <cell r="S13">
            <v>0</v>
          </cell>
        </row>
        <row r="14">
          <cell r="A14" t="str">
            <v>0931429Y</v>
          </cell>
          <cell r="B14" t="str">
            <v>LA COURNEUVE</v>
          </cell>
          <cell r="C14" t="str">
            <v>Collège</v>
          </cell>
          <cell r="D14" t="str">
            <v>JEAN VILAR</v>
          </cell>
          <cell r="E14">
            <v>580</v>
          </cell>
          <cell r="F14">
            <v>11.5</v>
          </cell>
          <cell r="G14">
            <v>7.5</v>
          </cell>
          <cell r="H14">
            <v>4</v>
          </cell>
          <cell r="I14">
            <v>1</v>
          </cell>
          <cell r="J14">
            <v>0</v>
          </cell>
          <cell r="K14">
            <v>0</v>
          </cell>
          <cell r="L14">
            <v>12.5</v>
          </cell>
          <cell r="M14">
            <v>3</v>
          </cell>
          <cell r="N14">
            <v>0</v>
          </cell>
          <cell r="O14">
            <v>0</v>
          </cell>
          <cell r="P14">
            <v>37.41935483870968</v>
          </cell>
          <cell r="Q14">
            <v>9.5</v>
          </cell>
          <cell r="R14">
            <v>1</v>
          </cell>
          <cell r="S14">
            <v>1</v>
          </cell>
        </row>
        <row r="15">
          <cell r="A15" t="str">
            <v>0932483X</v>
          </cell>
          <cell r="B15" t="str">
            <v>LA COURNEUVE</v>
          </cell>
          <cell r="C15" t="str">
            <v>AUTRE</v>
          </cell>
          <cell r="D15" t="str">
            <v>Nvelles chances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0931187K</v>
          </cell>
          <cell r="B16" t="str">
            <v>LE BOURGET</v>
          </cell>
          <cell r="C16" t="str">
            <v>Collège</v>
          </cell>
          <cell r="D16" t="str">
            <v>DIDIER DAURAT</v>
          </cell>
          <cell r="E16">
            <v>589</v>
          </cell>
          <cell r="F16">
            <v>5.5</v>
          </cell>
          <cell r="G16">
            <v>4.5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6.5</v>
          </cell>
          <cell r="M16">
            <v>1</v>
          </cell>
          <cell r="N16">
            <v>2</v>
          </cell>
          <cell r="O16">
            <v>0</v>
          </cell>
          <cell r="P16">
            <v>62</v>
          </cell>
          <cell r="Q16">
            <v>4.5</v>
          </cell>
          <cell r="R16">
            <v>1</v>
          </cell>
          <cell r="S16">
            <v>0</v>
          </cell>
        </row>
        <row r="17">
          <cell r="A17" t="str">
            <v>0931765N</v>
          </cell>
          <cell r="B17" t="str">
            <v>L ILE SAINT DENIS</v>
          </cell>
          <cell r="C17" t="str">
            <v>Collège</v>
          </cell>
          <cell r="D17" t="str">
            <v>ALFRED SISLEY</v>
          </cell>
          <cell r="E17">
            <v>330</v>
          </cell>
          <cell r="F17">
            <v>5.5</v>
          </cell>
          <cell r="G17">
            <v>4</v>
          </cell>
          <cell r="H17">
            <v>1.5</v>
          </cell>
          <cell r="I17">
            <v>0</v>
          </cell>
          <cell r="J17">
            <v>1</v>
          </cell>
          <cell r="K17">
            <v>0</v>
          </cell>
          <cell r="L17">
            <v>6.5</v>
          </cell>
          <cell r="M17">
            <v>1</v>
          </cell>
          <cell r="N17">
            <v>0</v>
          </cell>
          <cell r="O17">
            <v>0</v>
          </cell>
          <cell r="P17">
            <v>44</v>
          </cell>
          <cell r="Q17">
            <v>5</v>
          </cell>
          <cell r="R17">
            <v>0</v>
          </cell>
          <cell r="S17">
            <v>0</v>
          </cell>
        </row>
        <row r="18">
          <cell r="A18" t="str">
            <v>0931223Z</v>
          </cell>
          <cell r="B18" t="str">
            <v>PIERREFITTE  SUR SEINE</v>
          </cell>
          <cell r="C18" t="str">
            <v>Collège</v>
          </cell>
          <cell r="D18" t="str">
            <v>GUSTAVE COURBET</v>
          </cell>
          <cell r="E18">
            <v>692</v>
          </cell>
          <cell r="F18">
            <v>11</v>
          </cell>
          <cell r="G18">
            <v>9.5</v>
          </cell>
          <cell r="H18">
            <v>1.5</v>
          </cell>
          <cell r="I18">
            <v>1</v>
          </cell>
          <cell r="J18">
            <v>2</v>
          </cell>
          <cell r="K18">
            <v>0</v>
          </cell>
          <cell r="L18">
            <v>14</v>
          </cell>
          <cell r="M18">
            <v>3</v>
          </cell>
          <cell r="N18">
            <v>1</v>
          </cell>
          <cell r="O18">
            <v>0</v>
          </cell>
          <cell r="P18">
            <v>38.44444444444444</v>
          </cell>
          <cell r="Q18">
            <v>9.3</v>
          </cell>
          <cell r="R18">
            <v>2</v>
          </cell>
          <cell r="S18">
            <v>1</v>
          </cell>
        </row>
        <row r="19">
          <cell r="A19" t="str">
            <v>0931224A</v>
          </cell>
          <cell r="B19" t="str">
            <v>PIERREFITTE  SUR SEINE</v>
          </cell>
          <cell r="C19" t="str">
            <v>Collège</v>
          </cell>
          <cell r="D19" t="str">
            <v>PABLO NERUDA</v>
          </cell>
          <cell r="E19">
            <v>622</v>
          </cell>
          <cell r="F19">
            <v>8</v>
          </cell>
          <cell r="G19">
            <v>6.5</v>
          </cell>
          <cell r="H19">
            <v>1.5</v>
          </cell>
          <cell r="I19">
            <v>1</v>
          </cell>
          <cell r="J19">
            <v>0</v>
          </cell>
          <cell r="K19">
            <v>1</v>
          </cell>
          <cell r="L19">
            <v>10</v>
          </cell>
          <cell r="M19">
            <v>2</v>
          </cell>
          <cell r="N19">
            <v>1</v>
          </cell>
          <cell r="O19">
            <v>1</v>
          </cell>
          <cell r="P19">
            <v>44.42857142857143</v>
          </cell>
          <cell r="Q19">
            <v>7</v>
          </cell>
          <cell r="R19">
            <v>1</v>
          </cell>
          <cell r="S19">
            <v>1</v>
          </cell>
        </row>
        <row r="20">
          <cell r="A20" t="str">
            <v>0930865K</v>
          </cell>
          <cell r="B20" t="str">
            <v>SAINT DENIS</v>
          </cell>
          <cell r="C20" t="str">
            <v>Collège</v>
          </cell>
          <cell r="D20" t="str">
            <v>JEAN LURCAT</v>
          </cell>
          <cell r="E20">
            <v>467</v>
          </cell>
          <cell r="F20">
            <v>8</v>
          </cell>
          <cell r="G20">
            <v>6.5</v>
          </cell>
          <cell r="H20">
            <v>1.5</v>
          </cell>
          <cell r="I20">
            <v>1</v>
          </cell>
          <cell r="J20">
            <v>0</v>
          </cell>
          <cell r="K20">
            <v>2</v>
          </cell>
          <cell r="L20">
            <v>11</v>
          </cell>
          <cell r="M20">
            <v>3</v>
          </cell>
          <cell r="N20">
            <v>2</v>
          </cell>
          <cell r="O20">
            <v>0</v>
          </cell>
          <cell r="P20">
            <v>29.1875</v>
          </cell>
          <cell r="Q20">
            <v>9</v>
          </cell>
          <cell r="R20">
            <v>1</v>
          </cell>
          <cell r="S20">
            <v>1</v>
          </cell>
        </row>
        <row r="21">
          <cell r="A21" t="str">
            <v>0931229F</v>
          </cell>
          <cell r="B21" t="str">
            <v>SAINT DENIS</v>
          </cell>
          <cell r="C21" t="str">
            <v>Collège</v>
          </cell>
          <cell r="D21" t="str">
            <v>FABIEN</v>
          </cell>
          <cell r="E21">
            <v>751</v>
          </cell>
          <cell r="F21">
            <v>10.5</v>
          </cell>
          <cell r="G21">
            <v>9</v>
          </cell>
          <cell r="H21">
            <v>1.5</v>
          </cell>
          <cell r="I21">
            <v>1</v>
          </cell>
          <cell r="J21">
            <v>0</v>
          </cell>
          <cell r="K21">
            <v>0</v>
          </cell>
          <cell r="L21">
            <v>11.5</v>
          </cell>
          <cell r="M21">
            <v>3</v>
          </cell>
          <cell r="N21">
            <v>1</v>
          </cell>
          <cell r="O21">
            <v>0</v>
          </cell>
          <cell r="P21">
            <v>48.45161290322581</v>
          </cell>
          <cell r="Q21">
            <v>9.5</v>
          </cell>
          <cell r="R21">
            <v>0</v>
          </cell>
          <cell r="S21">
            <v>1</v>
          </cell>
        </row>
        <row r="22">
          <cell r="A22" t="str">
            <v>0931230G</v>
          </cell>
          <cell r="B22" t="str">
            <v>SAINT DENIS</v>
          </cell>
          <cell r="C22" t="str">
            <v>Collège</v>
          </cell>
          <cell r="D22" t="str">
            <v>ELSA TRIOLET</v>
          </cell>
          <cell r="E22">
            <v>540</v>
          </cell>
          <cell r="F22">
            <v>8</v>
          </cell>
          <cell r="G22">
            <v>6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8</v>
          </cell>
          <cell r="M22">
            <v>1.8</v>
          </cell>
          <cell r="N22">
            <v>2</v>
          </cell>
          <cell r="O22">
            <v>0</v>
          </cell>
          <cell r="P22">
            <v>45.762711864406775</v>
          </cell>
          <cell r="Q22">
            <v>6</v>
          </cell>
          <cell r="R22">
            <v>2</v>
          </cell>
          <cell r="S22">
            <v>0</v>
          </cell>
        </row>
        <row r="23">
          <cell r="A23" t="str">
            <v>0931231H</v>
          </cell>
          <cell r="B23" t="str">
            <v>SAINT DENIS</v>
          </cell>
          <cell r="C23" t="str">
            <v>Collège</v>
          </cell>
          <cell r="D23" t="str">
            <v>PIERRE DE GEYTER</v>
          </cell>
          <cell r="E23">
            <v>488</v>
          </cell>
          <cell r="F23">
            <v>9.5</v>
          </cell>
          <cell r="G23">
            <v>8</v>
          </cell>
          <cell r="H23">
            <v>1.5</v>
          </cell>
          <cell r="I23">
            <v>1</v>
          </cell>
          <cell r="J23">
            <v>0</v>
          </cell>
          <cell r="K23">
            <v>0</v>
          </cell>
          <cell r="L23">
            <v>10.5</v>
          </cell>
          <cell r="M23">
            <v>2</v>
          </cell>
          <cell r="N23">
            <v>0</v>
          </cell>
          <cell r="O23">
            <v>0</v>
          </cell>
          <cell r="P23">
            <v>39.04</v>
          </cell>
          <cell r="Q23">
            <v>9</v>
          </cell>
          <cell r="R23">
            <v>0</v>
          </cell>
          <cell r="S23">
            <v>1</v>
          </cell>
        </row>
        <row r="24">
          <cell r="A24" t="str">
            <v>0931232J</v>
          </cell>
          <cell r="B24" t="str">
            <v>SAINT DENIS</v>
          </cell>
          <cell r="C24" t="str">
            <v>Collège</v>
          </cell>
          <cell r="D24" t="str">
            <v>HENRI BARBUSSE</v>
          </cell>
          <cell r="E24">
            <v>579</v>
          </cell>
          <cell r="F24">
            <v>9.35</v>
          </cell>
          <cell r="G24">
            <v>7.85</v>
          </cell>
          <cell r="H24">
            <v>1.5</v>
          </cell>
          <cell r="I24">
            <v>0</v>
          </cell>
          <cell r="J24">
            <v>0</v>
          </cell>
          <cell r="K24">
            <v>0</v>
          </cell>
          <cell r="L24">
            <v>9.35</v>
          </cell>
          <cell r="M24">
            <v>1.8</v>
          </cell>
          <cell r="N24">
            <v>2</v>
          </cell>
          <cell r="O24">
            <v>0</v>
          </cell>
          <cell r="P24">
            <v>44.03041825095057</v>
          </cell>
          <cell r="Q24">
            <v>9.35</v>
          </cell>
          <cell r="R24">
            <v>0</v>
          </cell>
          <cell r="S24">
            <v>0</v>
          </cell>
        </row>
        <row r="25">
          <cell r="A25" t="str">
            <v>0931489N</v>
          </cell>
          <cell r="B25" t="str">
            <v>SAINT DENIS</v>
          </cell>
          <cell r="C25" t="str">
            <v>Collège</v>
          </cell>
          <cell r="D25" t="str">
            <v>FEDERICO GARCIA</v>
          </cell>
          <cell r="E25">
            <v>535</v>
          </cell>
          <cell r="F25">
            <v>11.5</v>
          </cell>
          <cell r="G25">
            <v>7.5</v>
          </cell>
          <cell r="H25">
            <v>4</v>
          </cell>
          <cell r="I25">
            <v>1</v>
          </cell>
          <cell r="J25">
            <v>0</v>
          </cell>
          <cell r="K25">
            <v>0.25</v>
          </cell>
          <cell r="L25">
            <v>12.75</v>
          </cell>
          <cell r="M25">
            <v>2</v>
          </cell>
          <cell r="N25">
            <v>2</v>
          </cell>
          <cell r="O25">
            <v>2</v>
          </cell>
          <cell r="P25">
            <v>28.533333333333335</v>
          </cell>
          <cell r="Q25">
            <v>8.82</v>
          </cell>
          <cell r="R25">
            <v>3</v>
          </cell>
          <cell r="S25">
            <v>1</v>
          </cell>
        </row>
        <row r="26">
          <cell r="A26" t="str">
            <v>0931490P</v>
          </cell>
          <cell r="B26" t="str">
            <v>SAINT DENIS</v>
          </cell>
          <cell r="C26" t="str">
            <v>Collège</v>
          </cell>
          <cell r="D26" t="str">
            <v>LA COURTILLE</v>
          </cell>
          <cell r="E26">
            <v>376</v>
          </cell>
          <cell r="F26">
            <v>7</v>
          </cell>
          <cell r="G26">
            <v>5.5</v>
          </cell>
          <cell r="H26">
            <v>1.5</v>
          </cell>
          <cell r="I26">
            <v>0</v>
          </cell>
          <cell r="J26">
            <v>0</v>
          </cell>
          <cell r="K26">
            <v>0</v>
          </cell>
          <cell r="L26">
            <v>7</v>
          </cell>
          <cell r="M26">
            <v>2</v>
          </cell>
          <cell r="N26">
            <v>1</v>
          </cell>
          <cell r="O26">
            <v>0</v>
          </cell>
          <cell r="P26">
            <v>37.6</v>
          </cell>
          <cell r="Q26">
            <v>5.5</v>
          </cell>
          <cell r="R26">
            <v>1.5</v>
          </cell>
          <cell r="S26">
            <v>0</v>
          </cell>
        </row>
        <row r="27">
          <cell r="A27" t="str">
            <v>0932273R</v>
          </cell>
          <cell r="B27" t="str">
            <v>LA PLAINE SAINT DENIS</v>
          </cell>
          <cell r="C27" t="str">
            <v>Collège</v>
          </cell>
          <cell r="D27" t="str">
            <v>IQBAL MASIH</v>
          </cell>
          <cell r="E27">
            <v>675</v>
          </cell>
          <cell r="F27">
            <v>10</v>
          </cell>
          <cell r="G27">
            <v>6</v>
          </cell>
          <cell r="H27">
            <v>4</v>
          </cell>
          <cell r="I27">
            <v>0</v>
          </cell>
          <cell r="J27">
            <v>1</v>
          </cell>
          <cell r="K27">
            <v>3</v>
          </cell>
          <cell r="L27">
            <v>14</v>
          </cell>
          <cell r="M27">
            <v>3</v>
          </cell>
          <cell r="N27">
            <v>1</v>
          </cell>
          <cell r="O27">
            <v>0</v>
          </cell>
          <cell r="P27">
            <v>37.5</v>
          </cell>
          <cell r="Q27">
            <v>8.5</v>
          </cell>
          <cell r="R27">
            <v>4</v>
          </cell>
          <cell r="S27">
            <v>0</v>
          </cell>
        </row>
        <row r="28">
          <cell r="A28" t="str">
            <v>0932377D</v>
          </cell>
          <cell r="B28" t="str">
            <v>SAINT DENIS</v>
          </cell>
          <cell r="C28" t="str">
            <v>AUTRE</v>
          </cell>
          <cell r="D28" t="str">
            <v>Auto Ecole</v>
          </cell>
          <cell r="E28">
            <v>0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</row>
        <row r="29">
          <cell r="A29" t="str">
            <v>0931143M</v>
          </cell>
          <cell r="B29" t="str">
            <v>SAINT OUEN</v>
          </cell>
          <cell r="C29" t="str">
            <v>Collège</v>
          </cell>
          <cell r="D29" t="str">
            <v>JEAN JAURES</v>
          </cell>
          <cell r="E29">
            <v>681</v>
          </cell>
          <cell r="F29">
            <v>9.5</v>
          </cell>
          <cell r="G29">
            <v>8</v>
          </cell>
          <cell r="H29">
            <v>1.5</v>
          </cell>
          <cell r="I29">
            <v>1</v>
          </cell>
          <cell r="J29">
            <v>0</v>
          </cell>
          <cell r="K29">
            <v>0</v>
          </cell>
          <cell r="L29">
            <v>10.5</v>
          </cell>
          <cell r="M29">
            <v>3</v>
          </cell>
          <cell r="N29">
            <v>1</v>
          </cell>
          <cell r="O29">
            <v>1</v>
          </cell>
          <cell r="P29">
            <v>43.935483870967744</v>
          </cell>
          <cell r="Q29">
            <v>9</v>
          </cell>
          <cell r="R29">
            <v>0</v>
          </cell>
          <cell r="S29">
            <v>1</v>
          </cell>
        </row>
        <row r="30">
          <cell r="A30" t="str">
            <v>0931144N</v>
          </cell>
          <cell r="B30" t="str">
            <v>SAINT OUEN</v>
          </cell>
          <cell r="C30" t="str">
            <v>Collège</v>
          </cell>
          <cell r="D30" t="str">
            <v>MICHELET</v>
          </cell>
          <cell r="E30">
            <v>380</v>
          </cell>
          <cell r="F30">
            <v>6</v>
          </cell>
          <cell r="G30">
            <v>4.5</v>
          </cell>
          <cell r="H30">
            <v>1.5</v>
          </cell>
          <cell r="I30">
            <v>0</v>
          </cell>
          <cell r="J30">
            <v>0</v>
          </cell>
          <cell r="K30">
            <v>0</v>
          </cell>
          <cell r="L30">
            <v>6</v>
          </cell>
          <cell r="M30">
            <v>1</v>
          </cell>
          <cell r="N30">
            <v>0</v>
          </cell>
          <cell r="O30">
            <v>0</v>
          </cell>
          <cell r="P30">
            <v>54.285714285714285</v>
          </cell>
          <cell r="Q30">
            <v>6</v>
          </cell>
          <cell r="R30">
            <v>0</v>
          </cell>
          <cell r="S30">
            <v>0</v>
          </cell>
        </row>
        <row r="31">
          <cell r="A31" t="str">
            <v>0932261C</v>
          </cell>
          <cell r="B31" t="str">
            <v>SAINT OUEN</v>
          </cell>
          <cell r="C31" t="str">
            <v>Collège</v>
          </cell>
          <cell r="D31" t="str">
            <v>JOSEPHINE BAKER</v>
          </cell>
          <cell r="E31">
            <v>567</v>
          </cell>
          <cell r="F31">
            <v>8</v>
          </cell>
          <cell r="G31">
            <v>6.5</v>
          </cell>
          <cell r="H31">
            <v>1.5</v>
          </cell>
          <cell r="I31">
            <v>0</v>
          </cell>
          <cell r="J31">
            <v>1</v>
          </cell>
          <cell r="K31">
            <v>0</v>
          </cell>
          <cell r="L31">
            <v>9</v>
          </cell>
          <cell r="M31">
            <v>1.8</v>
          </cell>
          <cell r="N31">
            <v>0</v>
          </cell>
          <cell r="O31">
            <v>0</v>
          </cell>
          <cell r="P31">
            <v>52.5</v>
          </cell>
          <cell r="Q31">
            <v>7.75</v>
          </cell>
          <cell r="R31">
            <v>0</v>
          </cell>
          <cell r="S31">
            <v>0</v>
          </cell>
        </row>
        <row r="32">
          <cell r="A32" t="str">
            <v>0931147S</v>
          </cell>
          <cell r="B32" t="str">
            <v>STAINS</v>
          </cell>
          <cell r="C32" t="str">
            <v>Collège</v>
          </cell>
          <cell r="D32" t="str">
            <v>MAURICE THOREZ</v>
          </cell>
          <cell r="E32">
            <v>456</v>
          </cell>
          <cell r="F32">
            <v>12</v>
          </cell>
          <cell r="G32">
            <v>8</v>
          </cell>
          <cell r="H32">
            <v>4</v>
          </cell>
          <cell r="I32">
            <v>1</v>
          </cell>
          <cell r="J32">
            <v>0</v>
          </cell>
          <cell r="K32">
            <v>0</v>
          </cell>
          <cell r="L32">
            <v>13</v>
          </cell>
          <cell r="M32">
            <v>3</v>
          </cell>
          <cell r="N32">
            <v>3</v>
          </cell>
          <cell r="O32">
            <v>0</v>
          </cell>
          <cell r="P32">
            <v>24</v>
          </cell>
          <cell r="Q32">
            <v>10.5</v>
          </cell>
          <cell r="R32">
            <v>2.5</v>
          </cell>
          <cell r="S32">
            <v>0</v>
          </cell>
        </row>
        <row r="33">
          <cell r="A33" t="str">
            <v>0931225B</v>
          </cell>
          <cell r="B33" t="str">
            <v>STAINS</v>
          </cell>
          <cell r="C33" t="str">
            <v>Collège</v>
          </cell>
          <cell r="D33" t="str">
            <v>JOLIOT CURIE</v>
          </cell>
          <cell r="E33">
            <v>590</v>
          </cell>
          <cell r="F33">
            <v>8.6</v>
          </cell>
          <cell r="G33">
            <v>7.1</v>
          </cell>
          <cell r="H33">
            <v>1.5</v>
          </cell>
          <cell r="I33">
            <v>0</v>
          </cell>
          <cell r="J33">
            <v>0</v>
          </cell>
          <cell r="K33">
            <v>1</v>
          </cell>
          <cell r="L33">
            <v>9.6</v>
          </cell>
          <cell r="M33">
            <v>2</v>
          </cell>
          <cell r="N33">
            <v>1</v>
          </cell>
          <cell r="O33">
            <v>0</v>
          </cell>
          <cell r="P33">
            <v>50.862068965517246</v>
          </cell>
          <cell r="Q33">
            <v>8.1</v>
          </cell>
          <cell r="R33">
            <v>0</v>
          </cell>
          <cell r="S33">
            <v>0</v>
          </cell>
        </row>
        <row r="34">
          <cell r="A34" t="str">
            <v>0931226C</v>
          </cell>
          <cell r="B34" t="str">
            <v>STAINS</v>
          </cell>
          <cell r="C34" t="str">
            <v>Collège</v>
          </cell>
          <cell r="D34" t="str">
            <v>PABLO NERUDA</v>
          </cell>
          <cell r="E34">
            <v>644</v>
          </cell>
          <cell r="F34">
            <v>10.04</v>
          </cell>
          <cell r="G34">
            <v>8.54</v>
          </cell>
          <cell r="H34">
            <v>1.5</v>
          </cell>
          <cell r="I34">
            <v>0</v>
          </cell>
          <cell r="J34">
            <v>0</v>
          </cell>
          <cell r="K34">
            <v>0</v>
          </cell>
          <cell r="L34">
            <v>10.04</v>
          </cell>
          <cell r="M34">
            <v>3</v>
          </cell>
          <cell r="N34">
            <v>1</v>
          </cell>
          <cell r="O34">
            <v>0</v>
          </cell>
          <cell r="P34">
            <v>45.86894586894587</v>
          </cell>
          <cell r="Q34">
            <v>10.79</v>
          </cell>
          <cell r="R34">
            <v>0</v>
          </cell>
          <cell r="S34">
            <v>0</v>
          </cell>
        </row>
        <row r="35">
          <cell r="A35" t="str">
            <v>0931206F</v>
          </cell>
          <cell r="B35" t="str">
            <v>VILLETANEUSE</v>
          </cell>
          <cell r="C35" t="str">
            <v>Collège</v>
          </cell>
          <cell r="D35" t="str">
            <v>JEAN VILAR</v>
          </cell>
          <cell r="E35">
            <v>445</v>
          </cell>
          <cell r="F35">
            <v>8.5</v>
          </cell>
          <cell r="G35">
            <v>6.5</v>
          </cell>
          <cell r="H35">
            <v>2</v>
          </cell>
          <cell r="I35">
            <v>1</v>
          </cell>
          <cell r="J35">
            <v>1</v>
          </cell>
          <cell r="K35">
            <v>0</v>
          </cell>
          <cell r="L35">
            <v>10.5</v>
          </cell>
          <cell r="M35">
            <v>2</v>
          </cell>
          <cell r="N35">
            <v>0</v>
          </cell>
          <cell r="O35">
            <v>0</v>
          </cell>
          <cell r="P35">
            <v>35.6</v>
          </cell>
          <cell r="Q35">
            <v>8.75</v>
          </cell>
          <cell r="R35">
            <v>0</v>
          </cell>
          <cell r="S35">
            <v>1</v>
          </cell>
        </row>
        <row r="36">
          <cell r="A36" t="str">
            <v>0932334G</v>
          </cell>
          <cell r="B36" t="str">
            <v>VILLETANEUSE</v>
          </cell>
          <cell r="C36" t="str">
            <v>Collège</v>
          </cell>
          <cell r="D36" t="str">
            <v>LUCIE AUBRAC</v>
          </cell>
          <cell r="E36">
            <v>490</v>
          </cell>
          <cell r="F36">
            <v>9</v>
          </cell>
          <cell r="G36">
            <v>5</v>
          </cell>
          <cell r="H36">
            <v>4</v>
          </cell>
          <cell r="I36">
            <v>1</v>
          </cell>
          <cell r="J36">
            <v>0</v>
          </cell>
          <cell r="K36">
            <v>0</v>
          </cell>
          <cell r="L36">
            <v>10</v>
          </cell>
          <cell r="M36">
            <v>2</v>
          </cell>
          <cell r="N36">
            <v>0</v>
          </cell>
          <cell r="O36">
            <v>1</v>
          </cell>
          <cell r="P36">
            <v>37.69230769230769</v>
          </cell>
          <cell r="Q36">
            <v>5.5</v>
          </cell>
          <cell r="R36">
            <v>3.5</v>
          </cell>
          <cell r="S36">
            <v>1</v>
          </cell>
        </row>
        <row r="37">
          <cell r="A37" t="str">
            <v>0930859D</v>
          </cell>
          <cell r="B37" t="str">
            <v>AULNAY SOUS BOIS</v>
          </cell>
          <cell r="C37" t="str">
            <v>Collège</v>
          </cell>
          <cell r="D37" t="str">
            <v>GERARD PHILIPPE</v>
          </cell>
          <cell r="E37">
            <v>845</v>
          </cell>
          <cell r="F37">
            <v>11</v>
          </cell>
          <cell r="G37">
            <v>9.5</v>
          </cell>
          <cell r="H37">
            <v>1.5</v>
          </cell>
          <cell r="I37">
            <v>0</v>
          </cell>
          <cell r="J37">
            <v>0</v>
          </cell>
          <cell r="K37">
            <v>0</v>
          </cell>
          <cell r="L37">
            <v>11</v>
          </cell>
          <cell r="M37">
            <v>2</v>
          </cell>
          <cell r="N37">
            <v>2</v>
          </cell>
          <cell r="O37">
            <v>0</v>
          </cell>
          <cell r="P37">
            <v>56.333333333333336</v>
          </cell>
          <cell r="Q37">
            <v>12.05</v>
          </cell>
          <cell r="R37">
            <v>0</v>
          </cell>
          <cell r="S37">
            <v>0</v>
          </cell>
        </row>
        <row r="38">
          <cell r="A38" t="str">
            <v>0930891N</v>
          </cell>
          <cell r="B38" t="str">
            <v>AULNAY SOUS BOIS</v>
          </cell>
          <cell r="C38" t="str">
            <v>Collège</v>
          </cell>
          <cell r="D38" t="str">
            <v>VICTOR HUGO</v>
          </cell>
          <cell r="E38">
            <v>664</v>
          </cell>
          <cell r="F38">
            <v>10</v>
          </cell>
          <cell r="G38">
            <v>8.5</v>
          </cell>
          <cell r="H38">
            <v>1.5</v>
          </cell>
          <cell r="I38">
            <v>0</v>
          </cell>
          <cell r="J38">
            <v>0</v>
          </cell>
          <cell r="K38">
            <v>0</v>
          </cell>
          <cell r="L38">
            <v>10</v>
          </cell>
          <cell r="M38">
            <v>3</v>
          </cell>
          <cell r="N38">
            <v>0</v>
          </cell>
          <cell r="O38">
            <v>1</v>
          </cell>
          <cell r="P38">
            <v>47.42857142857143</v>
          </cell>
          <cell r="Q38">
            <v>8.5</v>
          </cell>
          <cell r="R38">
            <v>1.5</v>
          </cell>
          <cell r="S38">
            <v>0</v>
          </cell>
        </row>
        <row r="39">
          <cell r="A39" t="str">
            <v>0931189M</v>
          </cell>
          <cell r="B39" t="str">
            <v>AULNAY SOUS BOIS</v>
          </cell>
          <cell r="C39" t="str">
            <v>Collège</v>
          </cell>
          <cell r="D39" t="str">
            <v>LE PARC</v>
          </cell>
          <cell r="E39">
            <v>1076</v>
          </cell>
          <cell r="F39">
            <v>10.25</v>
          </cell>
          <cell r="G39">
            <v>9.25</v>
          </cell>
          <cell r="H39">
            <v>1</v>
          </cell>
          <cell r="I39">
            <v>0</v>
          </cell>
          <cell r="J39">
            <v>1</v>
          </cell>
          <cell r="K39">
            <v>0</v>
          </cell>
          <cell r="L39">
            <v>11.25</v>
          </cell>
          <cell r="M39">
            <v>3</v>
          </cell>
          <cell r="N39">
            <v>0</v>
          </cell>
          <cell r="O39">
            <v>0</v>
          </cell>
          <cell r="P39">
            <v>75.50877192982456</v>
          </cell>
          <cell r="Q39">
            <v>10.25</v>
          </cell>
          <cell r="R39">
            <v>0</v>
          </cell>
          <cell r="S39">
            <v>0</v>
          </cell>
        </row>
        <row r="40">
          <cell r="A40" t="str">
            <v>0931379U</v>
          </cell>
          <cell r="B40" t="str">
            <v>AULNAY SOUS BOIS</v>
          </cell>
          <cell r="C40" t="str">
            <v>Collège</v>
          </cell>
          <cell r="D40" t="str">
            <v>PABLO NERUDA</v>
          </cell>
          <cell r="E40">
            <v>659</v>
          </cell>
          <cell r="F40">
            <v>13</v>
          </cell>
          <cell r="G40">
            <v>9</v>
          </cell>
          <cell r="H40">
            <v>4</v>
          </cell>
          <cell r="I40">
            <v>1</v>
          </cell>
          <cell r="J40">
            <v>0</v>
          </cell>
          <cell r="K40">
            <v>0</v>
          </cell>
          <cell r="L40">
            <v>14</v>
          </cell>
          <cell r="M40">
            <v>4</v>
          </cell>
          <cell r="N40">
            <v>0</v>
          </cell>
          <cell r="O40">
            <v>0</v>
          </cell>
          <cell r="P40">
            <v>36.611111111111114</v>
          </cell>
          <cell r="Q40">
            <v>10.5</v>
          </cell>
          <cell r="R40">
            <v>2.5</v>
          </cell>
          <cell r="S40">
            <v>1</v>
          </cell>
        </row>
        <row r="41">
          <cell r="A41" t="str">
            <v>0931434D</v>
          </cell>
          <cell r="B41" t="str">
            <v>AULNAY SOUS BOIS</v>
          </cell>
          <cell r="C41" t="str">
            <v>Collège</v>
          </cell>
          <cell r="D41" t="str">
            <v>CLAUDE DEBUSSY</v>
          </cell>
          <cell r="E41">
            <v>585</v>
          </cell>
          <cell r="F41">
            <v>13.5</v>
          </cell>
          <cell r="G41">
            <v>9.5</v>
          </cell>
          <cell r="H41">
            <v>4</v>
          </cell>
          <cell r="I41">
            <v>0</v>
          </cell>
          <cell r="J41">
            <v>1</v>
          </cell>
          <cell r="K41">
            <v>1</v>
          </cell>
          <cell r="L41">
            <v>15.5</v>
          </cell>
          <cell r="M41">
            <v>4</v>
          </cell>
          <cell r="N41">
            <v>1</v>
          </cell>
          <cell r="O41">
            <v>0</v>
          </cell>
          <cell r="P41">
            <v>28.536585365853657</v>
          </cell>
          <cell r="Q41">
            <v>8.5</v>
          </cell>
          <cell r="R41">
            <v>4</v>
          </cell>
          <cell r="S41">
            <v>0</v>
          </cell>
        </row>
        <row r="42">
          <cell r="A42" t="str">
            <v>0932310F</v>
          </cell>
          <cell r="B42" t="str">
            <v>AULNAY SOUS BOIS</v>
          </cell>
          <cell r="C42" t="str">
            <v>Collège</v>
          </cell>
          <cell r="D42" t="str">
            <v>CHRISTINE DE PISAN</v>
          </cell>
          <cell r="E42">
            <v>570</v>
          </cell>
          <cell r="F42">
            <v>8.5</v>
          </cell>
          <cell r="G42">
            <v>7</v>
          </cell>
          <cell r="H42">
            <v>1.5</v>
          </cell>
          <cell r="I42">
            <v>1</v>
          </cell>
          <cell r="J42">
            <v>0</v>
          </cell>
          <cell r="K42">
            <v>0</v>
          </cell>
          <cell r="L42">
            <v>9.5</v>
          </cell>
          <cell r="M42">
            <v>2</v>
          </cell>
          <cell r="N42">
            <v>0</v>
          </cell>
          <cell r="O42">
            <v>0</v>
          </cell>
          <cell r="P42">
            <v>49.56521739130435</v>
          </cell>
          <cell r="Q42">
            <v>7</v>
          </cell>
          <cell r="R42">
            <v>1.5</v>
          </cell>
          <cell r="S42">
            <v>1</v>
          </cell>
        </row>
        <row r="43">
          <cell r="A43" t="str">
            <v>0930892P</v>
          </cell>
          <cell r="B43" t="str">
            <v>DRANCY</v>
          </cell>
          <cell r="C43" t="str">
            <v>Collège</v>
          </cell>
          <cell r="D43" t="str">
            <v>ANATOLE France</v>
          </cell>
          <cell r="E43">
            <v>497</v>
          </cell>
          <cell r="F43">
            <v>4.5</v>
          </cell>
          <cell r="G43">
            <v>4</v>
          </cell>
          <cell r="H43">
            <v>0.5</v>
          </cell>
          <cell r="I43">
            <v>0</v>
          </cell>
          <cell r="J43">
            <v>0</v>
          </cell>
          <cell r="K43">
            <v>1</v>
          </cell>
          <cell r="L43">
            <v>5.5</v>
          </cell>
          <cell r="M43">
            <v>1</v>
          </cell>
          <cell r="N43">
            <v>2</v>
          </cell>
          <cell r="O43">
            <v>0</v>
          </cell>
          <cell r="P43">
            <v>58.470588235294116</v>
          </cell>
          <cell r="Q43">
            <v>5</v>
          </cell>
          <cell r="R43">
            <v>0</v>
          </cell>
          <cell r="S43">
            <v>0</v>
          </cell>
        </row>
        <row r="44">
          <cell r="A44" t="str">
            <v>0931199Y</v>
          </cell>
          <cell r="B44" t="str">
            <v>DRANCY</v>
          </cell>
          <cell r="C44" t="str">
            <v>Collège</v>
          </cell>
          <cell r="D44" t="str">
            <v>PAUL LANGEVIN</v>
          </cell>
          <cell r="E44">
            <v>396</v>
          </cell>
          <cell r="F44">
            <v>6.5</v>
          </cell>
          <cell r="G44">
            <v>4.5</v>
          </cell>
          <cell r="H44">
            <v>2</v>
          </cell>
          <cell r="I44">
            <v>0</v>
          </cell>
          <cell r="J44">
            <v>0</v>
          </cell>
          <cell r="K44">
            <v>0.5</v>
          </cell>
          <cell r="L44">
            <v>7</v>
          </cell>
          <cell r="M44">
            <v>1</v>
          </cell>
          <cell r="N44">
            <v>0</v>
          </cell>
          <cell r="O44">
            <v>0</v>
          </cell>
          <cell r="P44">
            <v>49.5</v>
          </cell>
          <cell r="Q44">
            <v>4.5</v>
          </cell>
          <cell r="R44">
            <v>2.5</v>
          </cell>
          <cell r="S44">
            <v>0</v>
          </cell>
        </row>
        <row r="45">
          <cell r="A45" t="str">
            <v>0931200Z</v>
          </cell>
          <cell r="B45" t="str">
            <v>DRANCY</v>
          </cell>
          <cell r="C45" t="str">
            <v>Collège</v>
          </cell>
          <cell r="D45" t="str">
            <v>PIERRE SEMARD</v>
          </cell>
          <cell r="E45">
            <v>603</v>
          </cell>
          <cell r="F45">
            <v>6.5</v>
          </cell>
          <cell r="G45">
            <v>5</v>
          </cell>
          <cell r="H45">
            <v>1.5</v>
          </cell>
          <cell r="I45">
            <v>0</v>
          </cell>
          <cell r="J45">
            <v>0</v>
          </cell>
          <cell r="K45">
            <v>0</v>
          </cell>
          <cell r="L45">
            <v>6.5</v>
          </cell>
          <cell r="M45">
            <v>2</v>
          </cell>
          <cell r="N45">
            <v>1</v>
          </cell>
          <cell r="O45">
            <v>0</v>
          </cell>
          <cell r="P45">
            <v>63.473684210526315</v>
          </cell>
          <cell r="Q45">
            <v>6</v>
          </cell>
          <cell r="R45">
            <v>0.5</v>
          </cell>
          <cell r="S45">
            <v>0</v>
          </cell>
        </row>
        <row r="46">
          <cell r="A46" t="str">
            <v>0931201A</v>
          </cell>
          <cell r="B46" t="str">
            <v>DRANCY</v>
          </cell>
          <cell r="C46" t="str">
            <v>Collège</v>
          </cell>
          <cell r="D46" t="str">
            <v>PAUL BERT</v>
          </cell>
          <cell r="E46">
            <v>711</v>
          </cell>
          <cell r="F46">
            <v>6</v>
          </cell>
          <cell r="G46">
            <v>5.5</v>
          </cell>
          <cell r="H46">
            <v>0.5</v>
          </cell>
          <cell r="I46">
            <v>0</v>
          </cell>
          <cell r="J46">
            <v>1</v>
          </cell>
          <cell r="K46">
            <v>0</v>
          </cell>
          <cell r="L46">
            <v>7</v>
          </cell>
          <cell r="M46">
            <v>2</v>
          </cell>
          <cell r="N46">
            <v>1</v>
          </cell>
          <cell r="O46">
            <v>0</v>
          </cell>
          <cell r="P46">
            <v>71.1</v>
          </cell>
          <cell r="Q46">
            <v>6</v>
          </cell>
          <cell r="R46">
            <v>0</v>
          </cell>
          <cell r="S46">
            <v>0</v>
          </cell>
        </row>
        <row r="47">
          <cell r="A47" t="str">
            <v>0931202B</v>
          </cell>
          <cell r="B47" t="str">
            <v>DRANCY</v>
          </cell>
          <cell r="C47" t="str">
            <v>Collège</v>
          </cell>
          <cell r="D47" t="str">
            <v>LIBERTE</v>
          </cell>
          <cell r="E47">
            <v>561</v>
          </cell>
          <cell r="F47">
            <v>6</v>
          </cell>
          <cell r="G47">
            <v>4.5</v>
          </cell>
          <cell r="H47">
            <v>1.5</v>
          </cell>
          <cell r="I47">
            <v>0</v>
          </cell>
          <cell r="J47">
            <v>1</v>
          </cell>
          <cell r="K47">
            <v>0</v>
          </cell>
          <cell r="L47">
            <v>7</v>
          </cell>
          <cell r="M47">
            <v>2</v>
          </cell>
          <cell r="N47">
            <v>0</v>
          </cell>
          <cell r="O47">
            <v>0</v>
          </cell>
          <cell r="P47">
            <v>56.1</v>
          </cell>
          <cell r="Q47">
            <v>4.5</v>
          </cell>
          <cell r="R47">
            <v>1.5</v>
          </cell>
          <cell r="S47">
            <v>0</v>
          </cell>
        </row>
        <row r="48">
          <cell r="A48" t="str">
            <v>0931377S</v>
          </cell>
          <cell r="B48" t="str">
            <v>DRANCY</v>
          </cell>
          <cell r="C48" t="str">
            <v>Collège</v>
          </cell>
          <cell r="D48" t="str">
            <v>JORISSEN</v>
          </cell>
          <cell r="E48">
            <v>559</v>
          </cell>
          <cell r="F48">
            <v>9</v>
          </cell>
          <cell r="G48">
            <v>7.5</v>
          </cell>
          <cell r="H48">
            <v>1.5</v>
          </cell>
          <cell r="I48">
            <v>0</v>
          </cell>
          <cell r="J48">
            <v>0</v>
          </cell>
          <cell r="K48">
            <v>0</v>
          </cell>
          <cell r="L48">
            <v>9</v>
          </cell>
          <cell r="M48">
            <v>2</v>
          </cell>
          <cell r="N48">
            <v>1</v>
          </cell>
          <cell r="O48">
            <v>0</v>
          </cell>
          <cell r="P48">
            <v>46.583333333333336</v>
          </cell>
          <cell r="Q48">
            <v>8.5</v>
          </cell>
          <cell r="R48">
            <v>0</v>
          </cell>
          <cell r="S48">
            <v>0</v>
          </cell>
        </row>
        <row r="49">
          <cell r="A49" t="str">
            <v>0930611J</v>
          </cell>
          <cell r="B49" t="str">
            <v>LE BLANC MESNIL</v>
          </cell>
          <cell r="C49" t="str">
            <v>Collège</v>
          </cell>
          <cell r="D49" t="str">
            <v>NELSON MANDELA</v>
          </cell>
          <cell r="E49">
            <v>586</v>
          </cell>
          <cell r="F49">
            <v>9</v>
          </cell>
          <cell r="G49">
            <v>7.5</v>
          </cell>
          <cell r="H49">
            <v>1.5</v>
          </cell>
          <cell r="I49">
            <v>0</v>
          </cell>
          <cell r="J49">
            <v>0</v>
          </cell>
          <cell r="K49">
            <v>0</v>
          </cell>
          <cell r="L49">
            <v>9</v>
          </cell>
          <cell r="M49">
            <v>2</v>
          </cell>
          <cell r="N49">
            <v>0</v>
          </cell>
          <cell r="O49">
            <v>0</v>
          </cell>
          <cell r="P49">
            <v>53.27272727272727</v>
          </cell>
          <cell r="Q49">
            <v>7.5</v>
          </cell>
          <cell r="R49">
            <v>1.5</v>
          </cell>
          <cell r="S49">
            <v>0</v>
          </cell>
        </row>
        <row r="50">
          <cell r="A50" t="str">
            <v>0930884F</v>
          </cell>
          <cell r="B50" t="str">
            <v>LE BLANC MESNIL</v>
          </cell>
          <cell r="C50" t="str">
            <v>Collège</v>
          </cell>
          <cell r="D50" t="str">
            <v>AIME ET EUGENIE COTTON</v>
          </cell>
          <cell r="E50">
            <v>688</v>
          </cell>
          <cell r="F50">
            <v>7</v>
          </cell>
          <cell r="G50">
            <v>6.5</v>
          </cell>
          <cell r="H50">
            <v>0.5</v>
          </cell>
          <cell r="I50">
            <v>0</v>
          </cell>
          <cell r="J50">
            <v>1</v>
          </cell>
          <cell r="K50">
            <v>0</v>
          </cell>
          <cell r="L50">
            <v>8</v>
          </cell>
          <cell r="M50">
            <v>2</v>
          </cell>
          <cell r="N50">
            <v>0</v>
          </cell>
          <cell r="O50">
            <v>0</v>
          </cell>
          <cell r="P50">
            <v>68.8</v>
          </cell>
          <cell r="Q50">
            <v>6.5</v>
          </cell>
          <cell r="R50">
            <v>0.5</v>
          </cell>
          <cell r="S50">
            <v>0</v>
          </cell>
        </row>
        <row r="51">
          <cell r="A51" t="str">
            <v>0931204D</v>
          </cell>
          <cell r="B51" t="str">
            <v>LE BLANC MESNIL</v>
          </cell>
          <cell r="C51" t="str">
            <v>Collège</v>
          </cell>
          <cell r="D51" t="str">
            <v>MARCEL CACHIN</v>
          </cell>
          <cell r="E51">
            <v>625</v>
          </cell>
          <cell r="F51">
            <v>7</v>
          </cell>
          <cell r="G51">
            <v>5.5</v>
          </cell>
          <cell r="H51">
            <v>1.5</v>
          </cell>
          <cell r="I51">
            <v>0</v>
          </cell>
          <cell r="J51">
            <v>1</v>
          </cell>
          <cell r="K51">
            <v>0</v>
          </cell>
          <cell r="L51">
            <v>8</v>
          </cell>
          <cell r="M51">
            <v>2</v>
          </cell>
          <cell r="N51">
            <v>1</v>
          </cell>
          <cell r="O51">
            <v>0</v>
          </cell>
          <cell r="P51">
            <v>56.81818181818182</v>
          </cell>
          <cell r="Q51">
            <v>5.5</v>
          </cell>
          <cell r="R51">
            <v>1</v>
          </cell>
          <cell r="S51">
            <v>0</v>
          </cell>
        </row>
        <row r="52">
          <cell r="A52" t="str">
            <v>0931433C</v>
          </cell>
          <cell r="B52" t="str">
            <v>LE BLANC MESNIL</v>
          </cell>
          <cell r="C52" t="str">
            <v>Collège</v>
          </cell>
          <cell r="D52" t="str">
            <v>DESCARTES</v>
          </cell>
          <cell r="E52">
            <v>792</v>
          </cell>
          <cell r="F52">
            <v>11.5</v>
          </cell>
          <cell r="G52">
            <v>10</v>
          </cell>
          <cell r="H52">
            <v>1.5</v>
          </cell>
          <cell r="I52">
            <v>0</v>
          </cell>
          <cell r="J52">
            <v>0</v>
          </cell>
          <cell r="K52">
            <v>0</v>
          </cell>
          <cell r="L52">
            <v>11.5</v>
          </cell>
          <cell r="M52">
            <v>3</v>
          </cell>
          <cell r="N52">
            <v>1</v>
          </cell>
          <cell r="O52">
            <v>0</v>
          </cell>
          <cell r="P52">
            <v>51.096774193548384</v>
          </cell>
          <cell r="Q52">
            <v>11</v>
          </cell>
          <cell r="R52">
            <v>1.5</v>
          </cell>
          <cell r="S52">
            <v>0</v>
          </cell>
        </row>
        <row r="53">
          <cell r="A53" t="str">
            <v>0932396Z</v>
          </cell>
          <cell r="B53" t="str">
            <v>LE BLANC MESNIL</v>
          </cell>
          <cell r="C53" t="str">
            <v>AUTRE</v>
          </cell>
          <cell r="D53" t="str">
            <v>Nvelles chances</v>
          </cell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</v>
          </cell>
          <cell r="R53">
            <v>0</v>
          </cell>
          <cell r="S53">
            <v>0</v>
          </cell>
        </row>
        <row r="54">
          <cell r="A54" t="str">
            <v>0930897V</v>
          </cell>
          <cell r="B54" t="str">
            <v>SEVRAN</v>
          </cell>
          <cell r="C54" t="str">
            <v>Collège</v>
          </cell>
          <cell r="D54" t="str">
            <v>PAUL PAINLEVE</v>
          </cell>
          <cell r="E54">
            <v>546</v>
          </cell>
          <cell r="F54">
            <v>10.5</v>
          </cell>
          <cell r="G54">
            <v>9</v>
          </cell>
          <cell r="H54">
            <v>1.5</v>
          </cell>
          <cell r="I54">
            <v>1</v>
          </cell>
          <cell r="J54">
            <v>0</v>
          </cell>
          <cell r="K54">
            <v>0</v>
          </cell>
          <cell r="L54">
            <v>11.5</v>
          </cell>
          <cell r="M54">
            <v>3</v>
          </cell>
          <cell r="N54">
            <v>2</v>
          </cell>
          <cell r="O54">
            <v>0</v>
          </cell>
          <cell r="P54">
            <v>33.09090909090909</v>
          </cell>
          <cell r="Q54">
            <v>9.5</v>
          </cell>
          <cell r="R54">
            <v>0.5</v>
          </cell>
          <cell r="S54">
            <v>1</v>
          </cell>
        </row>
        <row r="55">
          <cell r="A55" t="str">
            <v>0931190N</v>
          </cell>
          <cell r="B55" t="str">
            <v>SEVRAN</v>
          </cell>
          <cell r="C55" t="str">
            <v>Collège</v>
          </cell>
          <cell r="D55" t="str">
            <v>EVARISTE GALOIS</v>
          </cell>
          <cell r="E55">
            <v>595</v>
          </cell>
          <cell r="F55">
            <v>11.5</v>
          </cell>
          <cell r="G55">
            <v>10</v>
          </cell>
          <cell r="H55">
            <v>1.5</v>
          </cell>
          <cell r="I55">
            <v>1</v>
          </cell>
          <cell r="J55">
            <v>0</v>
          </cell>
          <cell r="K55">
            <v>5.7</v>
          </cell>
          <cell r="L55">
            <v>18.2</v>
          </cell>
          <cell r="M55">
            <v>3</v>
          </cell>
          <cell r="N55">
            <v>1</v>
          </cell>
          <cell r="O55">
            <v>2</v>
          </cell>
          <cell r="P55">
            <v>24.586776859504134</v>
          </cell>
          <cell r="Q55">
            <v>12.5</v>
          </cell>
          <cell r="R55">
            <v>0</v>
          </cell>
          <cell r="S55">
            <v>1</v>
          </cell>
        </row>
        <row r="56">
          <cell r="A56" t="str">
            <v>0931979W</v>
          </cell>
          <cell r="B56" t="str">
            <v>SEVRAN</v>
          </cell>
          <cell r="C56" t="str">
            <v>Collège</v>
          </cell>
          <cell r="D56" t="str">
            <v>GEORGES BRASSENS</v>
          </cell>
          <cell r="E56">
            <v>542</v>
          </cell>
          <cell r="F56">
            <v>6</v>
          </cell>
          <cell r="G56">
            <v>5.5</v>
          </cell>
          <cell r="H56">
            <v>0.5</v>
          </cell>
          <cell r="I56">
            <v>1</v>
          </cell>
          <cell r="J56">
            <v>1</v>
          </cell>
          <cell r="K56">
            <v>0</v>
          </cell>
          <cell r="L56">
            <v>8</v>
          </cell>
          <cell r="M56">
            <v>1</v>
          </cell>
          <cell r="N56">
            <v>0</v>
          </cell>
          <cell r="O56">
            <v>0</v>
          </cell>
          <cell r="P56">
            <v>67.75</v>
          </cell>
          <cell r="Q56">
            <v>5.5</v>
          </cell>
          <cell r="R56">
            <v>0.5</v>
          </cell>
          <cell r="S56">
            <v>1</v>
          </cell>
        </row>
        <row r="57">
          <cell r="A57" t="str">
            <v>0932262D</v>
          </cell>
          <cell r="B57" t="str">
            <v>SEVRAN</v>
          </cell>
          <cell r="C57" t="str">
            <v>Collège</v>
          </cell>
          <cell r="D57" t="str">
            <v>LA PLEIADE</v>
          </cell>
          <cell r="E57">
            <v>591</v>
          </cell>
          <cell r="F57">
            <v>7</v>
          </cell>
          <cell r="G57">
            <v>5.5</v>
          </cell>
          <cell r="H57">
            <v>1.5</v>
          </cell>
          <cell r="I57">
            <v>0</v>
          </cell>
          <cell r="J57">
            <v>0</v>
          </cell>
          <cell r="K57">
            <v>0</v>
          </cell>
          <cell r="L57">
            <v>7</v>
          </cell>
          <cell r="M57">
            <v>2</v>
          </cell>
          <cell r="N57">
            <v>0</v>
          </cell>
          <cell r="O57">
            <v>0</v>
          </cell>
          <cell r="P57">
            <v>65.66666666666667</v>
          </cell>
          <cell r="Q57">
            <v>6.5</v>
          </cell>
          <cell r="R57">
            <v>1</v>
          </cell>
          <cell r="S57">
            <v>0</v>
          </cell>
        </row>
        <row r="58">
          <cell r="A58" t="str">
            <v>0931149U</v>
          </cell>
          <cell r="B58" t="str">
            <v>TREMBLAY EN France</v>
          </cell>
          <cell r="C58" t="str">
            <v>Collège</v>
          </cell>
          <cell r="D58" t="str">
            <v>RONSARD</v>
          </cell>
          <cell r="E58">
            <v>668</v>
          </cell>
          <cell r="F58">
            <v>6.82</v>
          </cell>
          <cell r="G58">
            <v>6.82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6.82</v>
          </cell>
          <cell r="M58">
            <v>2</v>
          </cell>
          <cell r="N58">
            <v>2</v>
          </cell>
          <cell r="O58">
            <v>0</v>
          </cell>
          <cell r="P58">
            <v>61.737523105360445</v>
          </cell>
          <cell r="Q58">
            <v>4.32</v>
          </cell>
          <cell r="R58">
            <v>0.5</v>
          </cell>
          <cell r="S58">
            <v>0</v>
          </cell>
        </row>
        <row r="59">
          <cell r="A59" t="str">
            <v>0931191P</v>
          </cell>
          <cell r="B59" t="str">
            <v>TREMBLAY EN France</v>
          </cell>
          <cell r="C59" t="str">
            <v>Collège</v>
          </cell>
          <cell r="D59" t="str">
            <v>ROMAIN ROLLAND</v>
          </cell>
          <cell r="E59">
            <v>538</v>
          </cell>
          <cell r="F59">
            <v>4.88</v>
          </cell>
          <cell r="G59">
            <v>4.38</v>
          </cell>
          <cell r="H59">
            <v>0.5</v>
          </cell>
          <cell r="I59">
            <v>0</v>
          </cell>
          <cell r="J59">
            <v>0</v>
          </cell>
          <cell r="K59">
            <v>0.5</v>
          </cell>
          <cell r="L59">
            <v>5.38</v>
          </cell>
          <cell r="M59">
            <v>1.8</v>
          </cell>
          <cell r="N59">
            <v>0</v>
          </cell>
          <cell r="O59">
            <v>0</v>
          </cell>
          <cell r="P59">
            <v>74.93036211699165</v>
          </cell>
          <cell r="Q59">
            <v>5.38</v>
          </cell>
          <cell r="R59">
            <v>0</v>
          </cell>
          <cell r="S59">
            <v>0</v>
          </cell>
        </row>
        <row r="60">
          <cell r="A60" t="str">
            <v>0931497X</v>
          </cell>
          <cell r="B60" t="str">
            <v>TREMBLAY EN France</v>
          </cell>
          <cell r="C60" t="str">
            <v>Collège</v>
          </cell>
          <cell r="D60" t="str">
            <v>DESCARTES</v>
          </cell>
          <cell r="E60">
            <v>492</v>
          </cell>
          <cell r="F60">
            <v>6</v>
          </cell>
          <cell r="G60">
            <v>4.5</v>
          </cell>
          <cell r="H60">
            <v>1.5</v>
          </cell>
          <cell r="I60">
            <v>1</v>
          </cell>
          <cell r="J60">
            <v>1</v>
          </cell>
          <cell r="K60">
            <v>0</v>
          </cell>
          <cell r="L60">
            <v>8</v>
          </cell>
          <cell r="M60">
            <v>1.5</v>
          </cell>
          <cell r="N60">
            <v>0</v>
          </cell>
          <cell r="O60">
            <v>0</v>
          </cell>
          <cell r="P60">
            <v>51.78947368421053</v>
          </cell>
          <cell r="Q60">
            <v>5.5</v>
          </cell>
          <cell r="R60">
            <v>0.5</v>
          </cell>
          <cell r="S60">
            <v>1</v>
          </cell>
        </row>
        <row r="61">
          <cell r="A61" t="str">
            <v>0931192R</v>
          </cell>
          <cell r="B61" t="str">
            <v>VILLEPINTE</v>
          </cell>
          <cell r="C61" t="str">
            <v>Collège</v>
          </cell>
          <cell r="D61" t="str">
            <v>LES MOUSSEAUX</v>
          </cell>
          <cell r="E61">
            <v>437</v>
          </cell>
          <cell r="F61">
            <v>5</v>
          </cell>
          <cell r="G61">
            <v>4.5</v>
          </cell>
          <cell r="H61">
            <v>0.5</v>
          </cell>
          <cell r="I61">
            <v>0</v>
          </cell>
          <cell r="J61">
            <v>0</v>
          </cell>
          <cell r="K61">
            <v>0.5</v>
          </cell>
          <cell r="L61">
            <v>5.5</v>
          </cell>
          <cell r="M61">
            <v>1</v>
          </cell>
          <cell r="N61">
            <v>2</v>
          </cell>
          <cell r="O61">
            <v>0</v>
          </cell>
          <cell r="P61">
            <v>51.411764705882355</v>
          </cell>
          <cell r="Q61">
            <v>6.05</v>
          </cell>
          <cell r="R61">
            <v>0.87</v>
          </cell>
          <cell r="S61">
            <v>0</v>
          </cell>
        </row>
        <row r="62">
          <cell r="A62" t="str">
            <v>0931607S</v>
          </cell>
          <cell r="B62" t="str">
            <v>VILLEPINTE</v>
          </cell>
          <cell r="C62" t="str">
            <v>Collège</v>
          </cell>
          <cell r="D62" t="str">
            <v>JEAN JAURES</v>
          </cell>
          <cell r="E62">
            <v>572</v>
          </cell>
          <cell r="F62">
            <v>9.5</v>
          </cell>
          <cell r="G62">
            <v>8</v>
          </cell>
          <cell r="H62">
            <v>1.5</v>
          </cell>
          <cell r="I62">
            <v>1</v>
          </cell>
          <cell r="J62">
            <v>1</v>
          </cell>
          <cell r="K62">
            <v>0.5</v>
          </cell>
          <cell r="L62">
            <v>12</v>
          </cell>
          <cell r="M62">
            <v>2.8</v>
          </cell>
          <cell r="N62">
            <v>0</v>
          </cell>
          <cell r="O62">
            <v>0</v>
          </cell>
          <cell r="P62">
            <v>38.648648648648646</v>
          </cell>
          <cell r="Q62">
            <v>8.5</v>
          </cell>
          <cell r="R62">
            <v>0</v>
          </cell>
          <cell r="S62">
            <v>0</v>
          </cell>
        </row>
        <row r="63">
          <cell r="A63" t="str">
            <v>0932038K</v>
          </cell>
          <cell r="B63" t="str">
            <v>VILLEPINTE</v>
          </cell>
          <cell r="C63" t="str">
            <v>Collège</v>
          </cell>
          <cell r="D63" t="str">
            <v>FRANCOISE DOLTO</v>
          </cell>
          <cell r="E63">
            <v>417</v>
          </cell>
          <cell r="F63">
            <v>4.5</v>
          </cell>
          <cell r="G63">
            <v>4.5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4.5</v>
          </cell>
          <cell r="M63">
            <v>1</v>
          </cell>
          <cell r="N63">
            <v>1</v>
          </cell>
          <cell r="O63">
            <v>0</v>
          </cell>
          <cell r="P63">
            <v>64.15384615384616</v>
          </cell>
          <cell r="Q63">
            <v>4.5</v>
          </cell>
          <cell r="R63">
            <v>0</v>
          </cell>
          <cell r="S63">
            <v>0</v>
          </cell>
        </row>
        <row r="64">
          <cell r="A64" t="str">
            <v>0932263E</v>
          </cell>
          <cell r="B64" t="str">
            <v>VILLEPINTE</v>
          </cell>
          <cell r="C64" t="str">
            <v>Collège</v>
          </cell>
          <cell r="D64" t="str">
            <v>CAMILLE CLAUDEL</v>
          </cell>
          <cell r="E64">
            <v>435</v>
          </cell>
          <cell r="F64">
            <v>7.94</v>
          </cell>
          <cell r="G64">
            <v>6.44</v>
          </cell>
          <cell r="H64">
            <v>1.5</v>
          </cell>
          <cell r="I64">
            <v>0</v>
          </cell>
          <cell r="J64">
            <v>0</v>
          </cell>
          <cell r="K64">
            <v>0</v>
          </cell>
          <cell r="L64">
            <v>7.94</v>
          </cell>
          <cell r="M64">
            <v>2</v>
          </cell>
          <cell r="N64">
            <v>1</v>
          </cell>
          <cell r="O64">
            <v>0</v>
          </cell>
          <cell r="P64">
            <v>39.76234003656307</v>
          </cell>
          <cell r="Q64">
            <v>6.94</v>
          </cell>
          <cell r="R64">
            <v>1</v>
          </cell>
          <cell r="S64">
            <v>0</v>
          </cell>
        </row>
        <row r="65">
          <cell r="A65" t="str">
            <v>0931181D</v>
          </cell>
          <cell r="B65" t="str">
            <v>BAGNOLET</v>
          </cell>
          <cell r="C65" t="str">
            <v>Collège</v>
          </cell>
          <cell r="D65" t="str">
            <v>GEORGES POLITZER</v>
          </cell>
          <cell r="E65">
            <v>589</v>
          </cell>
          <cell r="F65">
            <v>7.5</v>
          </cell>
          <cell r="G65">
            <v>6.5</v>
          </cell>
          <cell r="H65">
            <v>1</v>
          </cell>
          <cell r="I65">
            <v>0</v>
          </cell>
          <cell r="J65">
            <v>1</v>
          </cell>
          <cell r="K65">
            <v>0.2</v>
          </cell>
          <cell r="L65">
            <v>8.7</v>
          </cell>
          <cell r="M65">
            <v>2</v>
          </cell>
          <cell r="N65">
            <v>0</v>
          </cell>
          <cell r="O65">
            <v>0</v>
          </cell>
          <cell r="P65">
            <v>55.04672897196262</v>
          </cell>
          <cell r="Q65">
            <v>7.5</v>
          </cell>
          <cell r="R65">
            <v>0</v>
          </cell>
          <cell r="S65">
            <v>0</v>
          </cell>
        </row>
        <row r="66">
          <cell r="A66" t="str">
            <v>0931220W</v>
          </cell>
          <cell r="B66" t="str">
            <v>BAGNOLET</v>
          </cell>
          <cell r="C66" t="str">
            <v>Collège</v>
          </cell>
          <cell r="D66" t="str">
            <v>TRAVAILLE LANGEVIN</v>
          </cell>
          <cell r="E66">
            <v>476</v>
          </cell>
          <cell r="F66">
            <v>6.5</v>
          </cell>
          <cell r="G66">
            <v>4.5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6.5</v>
          </cell>
          <cell r="M66">
            <v>2</v>
          </cell>
          <cell r="N66">
            <v>1</v>
          </cell>
          <cell r="O66">
            <v>0</v>
          </cell>
          <cell r="P66">
            <v>50.10526315789474</v>
          </cell>
          <cell r="Q66">
            <v>4.48</v>
          </cell>
          <cell r="R66">
            <v>2.02</v>
          </cell>
          <cell r="S66">
            <v>0</v>
          </cell>
        </row>
        <row r="67">
          <cell r="A67" t="str">
            <v>0930900Y</v>
          </cell>
          <cell r="B67" t="str">
            <v>BOBIGNY</v>
          </cell>
          <cell r="C67" t="str">
            <v>Collège</v>
          </cell>
          <cell r="D67" t="str">
            <v>JEAN PIERRE TIMBAUD</v>
          </cell>
          <cell r="E67">
            <v>499</v>
          </cell>
          <cell r="F67">
            <v>7</v>
          </cell>
          <cell r="G67">
            <v>5.5</v>
          </cell>
          <cell r="H67">
            <v>1.5</v>
          </cell>
          <cell r="I67">
            <v>1</v>
          </cell>
          <cell r="J67">
            <v>0</v>
          </cell>
          <cell r="K67">
            <v>1</v>
          </cell>
          <cell r="L67">
            <v>9</v>
          </cell>
          <cell r="M67">
            <v>2</v>
          </cell>
          <cell r="N67">
            <v>0</v>
          </cell>
          <cell r="O67">
            <v>1</v>
          </cell>
          <cell r="P67">
            <v>41.583333333333336</v>
          </cell>
          <cell r="Q67">
            <v>8.5</v>
          </cell>
          <cell r="R67">
            <v>0</v>
          </cell>
          <cell r="S67">
            <v>1</v>
          </cell>
        </row>
        <row r="68">
          <cell r="A68" t="str">
            <v>0931194T</v>
          </cell>
          <cell r="B68" t="str">
            <v>BOBIGNY</v>
          </cell>
          <cell r="C68" t="str">
            <v>Collège</v>
          </cell>
          <cell r="D68" t="str">
            <v>REPUBLIQUE</v>
          </cell>
          <cell r="E68">
            <v>617</v>
          </cell>
          <cell r="F68">
            <v>15</v>
          </cell>
          <cell r="G68">
            <v>11</v>
          </cell>
          <cell r="H68">
            <v>4</v>
          </cell>
          <cell r="I68">
            <v>0</v>
          </cell>
          <cell r="J68">
            <v>0</v>
          </cell>
          <cell r="K68">
            <v>0</v>
          </cell>
          <cell r="L68">
            <v>15</v>
          </cell>
          <cell r="M68">
            <v>4</v>
          </cell>
          <cell r="N68">
            <v>0</v>
          </cell>
          <cell r="O68">
            <v>0</v>
          </cell>
          <cell r="P68">
            <v>32.473684210526315</v>
          </cell>
          <cell r="Q68">
            <v>10.5</v>
          </cell>
          <cell r="R68">
            <v>4</v>
          </cell>
          <cell r="S68">
            <v>0</v>
          </cell>
        </row>
        <row r="69">
          <cell r="A69" t="str">
            <v>0931195U</v>
          </cell>
          <cell r="B69" t="str">
            <v>BOBIGNY</v>
          </cell>
          <cell r="C69" t="str">
            <v>Collège</v>
          </cell>
          <cell r="D69" t="str">
            <v>DELAUNE</v>
          </cell>
          <cell r="E69">
            <v>503</v>
          </cell>
          <cell r="F69">
            <v>7.5</v>
          </cell>
          <cell r="G69">
            <v>6</v>
          </cell>
          <cell r="H69">
            <v>1.5</v>
          </cell>
          <cell r="I69">
            <v>0</v>
          </cell>
          <cell r="J69">
            <v>1</v>
          </cell>
          <cell r="K69">
            <v>0</v>
          </cell>
          <cell r="L69">
            <v>8.5</v>
          </cell>
          <cell r="M69">
            <v>1.5</v>
          </cell>
          <cell r="N69">
            <v>0</v>
          </cell>
          <cell r="O69">
            <v>0</v>
          </cell>
          <cell r="P69">
            <v>50.3</v>
          </cell>
          <cell r="Q69">
            <v>6.57</v>
          </cell>
          <cell r="R69">
            <v>0</v>
          </cell>
          <cell r="S69">
            <v>0</v>
          </cell>
        </row>
        <row r="70">
          <cell r="A70" t="str">
            <v>0931196V</v>
          </cell>
          <cell r="B70" t="str">
            <v>BOBIGNY</v>
          </cell>
          <cell r="C70" t="str">
            <v>Collège</v>
          </cell>
          <cell r="D70" t="str">
            <v>PIERRE SEMARD</v>
          </cell>
          <cell r="E70">
            <v>523</v>
          </cell>
          <cell r="F70">
            <v>7</v>
          </cell>
          <cell r="G70">
            <v>5.5</v>
          </cell>
          <cell r="H70">
            <v>1.5</v>
          </cell>
          <cell r="I70">
            <v>0</v>
          </cell>
          <cell r="J70">
            <v>0</v>
          </cell>
          <cell r="K70">
            <v>0</v>
          </cell>
          <cell r="L70">
            <v>7</v>
          </cell>
          <cell r="M70">
            <v>2</v>
          </cell>
          <cell r="N70">
            <v>0</v>
          </cell>
          <cell r="O70">
            <v>0</v>
          </cell>
          <cell r="P70">
            <v>58.111111111111114</v>
          </cell>
          <cell r="Q70">
            <v>7.17</v>
          </cell>
          <cell r="R70">
            <v>0</v>
          </cell>
          <cell r="S70">
            <v>0</v>
          </cell>
        </row>
        <row r="71">
          <cell r="A71" t="str">
            <v>0932376C</v>
          </cell>
          <cell r="B71" t="str">
            <v>BOBIGNY</v>
          </cell>
          <cell r="C71" t="str">
            <v>AUTRE</v>
          </cell>
          <cell r="D71" t="str">
            <v>Nvelles chances</v>
          </cell>
          <cell r="E71">
            <v>0</v>
          </cell>
          <cell r="F71">
            <v>1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0</v>
          </cell>
        </row>
        <row r="72">
          <cell r="A72" t="str">
            <v>0931219V</v>
          </cell>
          <cell r="B72" t="str">
            <v>LE PRE SAINT GERVAIS</v>
          </cell>
          <cell r="C72" t="str">
            <v>Collège</v>
          </cell>
          <cell r="D72" t="str">
            <v>JEAN JACQUES ROUSSEAU</v>
          </cell>
          <cell r="E72">
            <v>536</v>
          </cell>
          <cell r="F72">
            <v>6.5</v>
          </cell>
          <cell r="G72">
            <v>5.5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6.5</v>
          </cell>
          <cell r="M72">
            <v>2</v>
          </cell>
          <cell r="N72">
            <v>0</v>
          </cell>
          <cell r="O72">
            <v>0</v>
          </cell>
          <cell r="P72">
            <v>63.05882352941177</v>
          </cell>
          <cell r="Q72">
            <v>6</v>
          </cell>
          <cell r="R72">
            <v>0</v>
          </cell>
          <cell r="S72">
            <v>0</v>
          </cell>
        </row>
        <row r="73">
          <cell r="A73" t="str">
            <v>0931439J</v>
          </cell>
          <cell r="B73" t="str">
            <v>LES LILAS</v>
          </cell>
          <cell r="C73" t="str">
            <v>Collège</v>
          </cell>
          <cell r="D73" t="str">
            <v>MARIE CURIE</v>
          </cell>
          <cell r="E73">
            <v>690</v>
          </cell>
          <cell r="F73">
            <v>7</v>
          </cell>
          <cell r="G73">
            <v>6.5</v>
          </cell>
          <cell r="H73">
            <v>0.5</v>
          </cell>
          <cell r="I73">
            <v>0</v>
          </cell>
          <cell r="J73">
            <v>0</v>
          </cell>
          <cell r="K73">
            <v>0.5</v>
          </cell>
          <cell r="L73">
            <v>7.5</v>
          </cell>
          <cell r="M73">
            <v>2</v>
          </cell>
          <cell r="N73">
            <v>1</v>
          </cell>
          <cell r="O73">
            <v>0</v>
          </cell>
          <cell r="P73">
            <v>65.71428571428571</v>
          </cell>
          <cell r="Q73">
            <v>7</v>
          </cell>
          <cell r="R73">
            <v>0.5</v>
          </cell>
          <cell r="S73">
            <v>0</v>
          </cell>
        </row>
        <row r="74">
          <cell r="A74" t="str">
            <v>0931213N</v>
          </cell>
          <cell r="B74" t="str">
            <v>MONTREUIL</v>
          </cell>
          <cell r="C74" t="str">
            <v>Collège</v>
          </cell>
          <cell r="D74" t="str">
            <v>FABIEN</v>
          </cell>
          <cell r="E74">
            <v>639</v>
          </cell>
          <cell r="F74">
            <v>9</v>
          </cell>
          <cell r="G74">
            <v>7.5</v>
          </cell>
          <cell r="H74">
            <v>1.5</v>
          </cell>
          <cell r="I74">
            <v>0</v>
          </cell>
          <cell r="J74">
            <v>1</v>
          </cell>
          <cell r="K74">
            <v>0</v>
          </cell>
          <cell r="L74">
            <v>10</v>
          </cell>
          <cell r="M74">
            <v>2</v>
          </cell>
          <cell r="N74">
            <v>0</v>
          </cell>
          <cell r="O74">
            <v>0</v>
          </cell>
          <cell r="P74">
            <v>53.25</v>
          </cell>
          <cell r="Q74">
            <v>7.5</v>
          </cell>
          <cell r="R74">
            <v>1.47</v>
          </cell>
          <cell r="S74">
            <v>0</v>
          </cell>
        </row>
        <row r="75">
          <cell r="A75" t="str">
            <v>0931151W</v>
          </cell>
          <cell r="B75" t="str">
            <v>MONTREUIL</v>
          </cell>
          <cell r="C75" t="str">
            <v>Collège</v>
          </cell>
          <cell r="D75" t="str">
            <v>JEAN MOULIN</v>
          </cell>
          <cell r="E75">
            <v>563</v>
          </cell>
          <cell r="F75">
            <v>7</v>
          </cell>
          <cell r="G75">
            <v>5.5</v>
          </cell>
          <cell r="H75">
            <v>1.5</v>
          </cell>
          <cell r="I75">
            <v>0</v>
          </cell>
          <cell r="J75">
            <v>0</v>
          </cell>
          <cell r="K75">
            <v>0</v>
          </cell>
          <cell r="L75">
            <v>7</v>
          </cell>
          <cell r="M75">
            <v>1</v>
          </cell>
          <cell r="N75">
            <v>2</v>
          </cell>
          <cell r="O75">
            <v>0</v>
          </cell>
          <cell r="P75">
            <v>56.3</v>
          </cell>
          <cell r="Q75">
            <v>5.5</v>
          </cell>
          <cell r="R75">
            <v>1.5</v>
          </cell>
          <cell r="S75">
            <v>0</v>
          </cell>
        </row>
        <row r="76">
          <cell r="A76" t="str">
            <v>0931209J</v>
          </cell>
          <cell r="B76" t="str">
            <v>MONTREUIL</v>
          </cell>
          <cell r="C76" t="str">
            <v>Collège</v>
          </cell>
          <cell r="D76" t="str">
            <v>GEORGES POLITZER</v>
          </cell>
          <cell r="E76">
            <v>406</v>
          </cell>
          <cell r="F76">
            <v>6.5</v>
          </cell>
          <cell r="G76">
            <v>5</v>
          </cell>
          <cell r="H76">
            <v>1.5</v>
          </cell>
          <cell r="I76">
            <v>0</v>
          </cell>
          <cell r="J76">
            <v>0</v>
          </cell>
          <cell r="K76">
            <v>1</v>
          </cell>
          <cell r="L76">
            <v>7.5</v>
          </cell>
          <cell r="M76">
            <v>1</v>
          </cell>
          <cell r="N76">
            <v>0</v>
          </cell>
          <cell r="O76">
            <v>0</v>
          </cell>
          <cell r="P76">
            <v>54.13333333333333</v>
          </cell>
          <cell r="Q76">
            <v>6.5</v>
          </cell>
          <cell r="R76">
            <v>1</v>
          </cell>
          <cell r="S76">
            <v>0</v>
          </cell>
        </row>
        <row r="77">
          <cell r="A77" t="str">
            <v>0931210K</v>
          </cell>
          <cell r="B77" t="str">
            <v>MONTREUIL</v>
          </cell>
          <cell r="C77" t="str">
            <v>Collège</v>
          </cell>
          <cell r="D77" t="str">
            <v>MARCELLIN BERTHELOT</v>
          </cell>
          <cell r="E77">
            <v>583</v>
          </cell>
          <cell r="F77">
            <v>5</v>
          </cell>
          <cell r="G77">
            <v>4.5</v>
          </cell>
          <cell r="H77">
            <v>0.5</v>
          </cell>
          <cell r="I77">
            <v>0</v>
          </cell>
          <cell r="J77">
            <v>1</v>
          </cell>
          <cell r="K77">
            <v>0</v>
          </cell>
          <cell r="L77">
            <v>6</v>
          </cell>
          <cell r="M77">
            <v>1</v>
          </cell>
          <cell r="N77">
            <v>1</v>
          </cell>
          <cell r="O77">
            <v>0</v>
          </cell>
          <cell r="P77">
            <v>72.875</v>
          </cell>
          <cell r="Q77">
            <v>5</v>
          </cell>
          <cell r="R77">
            <v>0</v>
          </cell>
          <cell r="S77">
            <v>0</v>
          </cell>
        </row>
        <row r="78">
          <cell r="A78" t="str">
            <v>0931211L</v>
          </cell>
          <cell r="B78" t="str">
            <v>MONTREUIL</v>
          </cell>
          <cell r="C78" t="str">
            <v>Collège</v>
          </cell>
          <cell r="D78" t="str">
            <v>MARAIS DE VILLIERS</v>
          </cell>
          <cell r="E78">
            <v>469</v>
          </cell>
          <cell r="F78">
            <v>6</v>
          </cell>
          <cell r="G78">
            <v>4.5</v>
          </cell>
          <cell r="H78">
            <v>1.5</v>
          </cell>
          <cell r="I78">
            <v>0</v>
          </cell>
          <cell r="J78">
            <v>0</v>
          </cell>
          <cell r="K78">
            <v>0.5</v>
          </cell>
          <cell r="L78">
            <v>6.5</v>
          </cell>
          <cell r="M78">
            <v>1</v>
          </cell>
          <cell r="N78">
            <v>0</v>
          </cell>
          <cell r="O78">
            <v>0</v>
          </cell>
          <cell r="P78">
            <v>62.53333333333333</v>
          </cell>
          <cell r="Q78">
            <v>6.51</v>
          </cell>
          <cell r="R78">
            <v>0</v>
          </cell>
          <cell r="S78">
            <v>0</v>
          </cell>
        </row>
        <row r="79">
          <cell r="A79" t="str">
            <v>0931212M</v>
          </cell>
          <cell r="B79" t="str">
            <v>MONTREUIL</v>
          </cell>
          <cell r="C79" t="str">
            <v>Collège</v>
          </cell>
          <cell r="D79" t="str">
            <v>LENAIN DE TILLEMONT</v>
          </cell>
          <cell r="E79">
            <v>416</v>
          </cell>
          <cell r="F79">
            <v>11</v>
          </cell>
          <cell r="G79">
            <v>7</v>
          </cell>
          <cell r="H79">
            <v>4</v>
          </cell>
          <cell r="I79">
            <v>0</v>
          </cell>
          <cell r="J79">
            <v>0</v>
          </cell>
          <cell r="K79">
            <v>0</v>
          </cell>
          <cell r="L79">
            <v>11</v>
          </cell>
          <cell r="M79">
            <v>2</v>
          </cell>
          <cell r="N79">
            <v>0</v>
          </cell>
          <cell r="O79">
            <v>0</v>
          </cell>
          <cell r="P79">
            <v>32</v>
          </cell>
          <cell r="Q79">
            <v>10</v>
          </cell>
          <cell r="R79">
            <v>0</v>
          </cell>
          <cell r="S79">
            <v>0</v>
          </cell>
        </row>
        <row r="80">
          <cell r="A80" t="str">
            <v>0931448U</v>
          </cell>
          <cell r="B80" t="str">
            <v>MONTREUIL</v>
          </cell>
          <cell r="C80" t="str">
            <v>Collège</v>
          </cell>
          <cell r="D80" t="str">
            <v>PAUL ELUARD</v>
          </cell>
          <cell r="E80">
            <v>590</v>
          </cell>
          <cell r="F80">
            <v>7.5</v>
          </cell>
          <cell r="G80">
            <v>6</v>
          </cell>
          <cell r="H80">
            <v>1.5</v>
          </cell>
          <cell r="I80">
            <v>0</v>
          </cell>
          <cell r="J80">
            <v>0</v>
          </cell>
          <cell r="K80">
            <v>0</v>
          </cell>
          <cell r="L80">
            <v>7.5</v>
          </cell>
          <cell r="M80">
            <v>2</v>
          </cell>
          <cell r="N80">
            <v>0</v>
          </cell>
          <cell r="O80">
            <v>0</v>
          </cell>
          <cell r="P80">
            <v>62.10526315789474</v>
          </cell>
          <cell r="Q80">
            <v>7.5</v>
          </cell>
          <cell r="R80">
            <v>0</v>
          </cell>
          <cell r="S80">
            <v>0</v>
          </cell>
        </row>
        <row r="81">
          <cell r="A81" t="str">
            <v>0931712F</v>
          </cell>
          <cell r="B81" t="str">
            <v>MONTREUIL</v>
          </cell>
          <cell r="C81" t="str">
            <v>Collège</v>
          </cell>
          <cell r="D81" t="str">
            <v>JEAN JAURES</v>
          </cell>
          <cell r="E81">
            <v>454</v>
          </cell>
          <cell r="F81">
            <v>5</v>
          </cell>
          <cell r="G81">
            <v>4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  <cell r="L81">
            <v>5</v>
          </cell>
          <cell r="M81">
            <v>1</v>
          </cell>
          <cell r="N81">
            <v>0</v>
          </cell>
          <cell r="O81">
            <v>0</v>
          </cell>
          <cell r="P81">
            <v>75.66666666666667</v>
          </cell>
          <cell r="Q81">
            <v>4.92</v>
          </cell>
          <cell r="R81">
            <v>0.5</v>
          </cell>
          <cell r="S81">
            <v>0</v>
          </cell>
        </row>
        <row r="82">
          <cell r="A82" t="str">
            <v>0931610V</v>
          </cell>
          <cell r="B82" t="str">
            <v>NOISY LE SEC</v>
          </cell>
          <cell r="C82" t="str">
            <v>Collège</v>
          </cell>
          <cell r="D82" t="str">
            <v>JACQUES PREVERT</v>
          </cell>
          <cell r="E82">
            <v>854</v>
          </cell>
          <cell r="F82">
            <v>9</v>
          </cell>
          <cell r="G82">
            <v>8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9</v>
          </cell>
          <cell r="M82">
            <v>2</v>
          </cell>
          <cell r="N82">
            <v>0</v>
          </cell>
          <cell r="O82">
            <v>0</v>
          </cell>
          <cell r="P82">
            <v>77.63636363636364</v>
          </cell>
          <cell r="Q82">
            <v>8</v>
          </cell>
          <cell r="R82">
            <v>1</v>
          </cell>
          <cell r="S82">
            <v>0</v>
          </cell>
        </row>
        <row r="83">
          <cell r="A83" t="str">
            <v>0931710D</v>
          </cell>
          <cell r="B83" t="str">
            <v>NOISY LE SEC</v>
          </cell>
          <cell r="C83" t="str">
            <v>Collège</v>
          </cell>
          <cell r="D83" t="str">
            <v>OLYMPE DE GOUGES</v>
          </cell>
          <cell r="E83">
            <v>489</v>
          </cell>
          <cell r="F83">
            <v>7.5</v>
          </cell>
          <cell r="G83">
            <v>5.5</v>
          </cell>
          <cell r="H83">
            <v>2</v>
          </cell>
          <cell r="I83">
            <v>0</v>
          </cell>
          <cell r="J83">
            <v>0</v>
          </cell>
          <cell r="K83">
            <v>0.5</v>
          </cell>
          <cell r="L83">
            <v>8</v>
          </cell>
          <cell r="M83">
            <v>2</v>
          </cell>
          <cell r="N83">
            <v>0</v>
          </cell>
          <cell r="O83">
            <v>0</v>
          </cell>
          <cell r="P83">
            <v>48.9</v>
          </cell>
          <cell r="Q83">
            <v>7.8</v>
          </cell>
          <cell r="R83">
            <v>0</v>
          </cell>
          <cell r="S83">
            <v>0</v>
          </cell>
        </row>
        <row r="84">
          <cell r="A84" t="str">
            <v>0931883S</v>
          </cell>
          <cell r="B84" t="str">
            <v>NOISY LE SEC</v>
          </cell>
          <cell r="C84" t="str">
            <v>Collège</v>
          </cell>
          <cell r="D84" t="str">
            <v>RENE CASSIN</v>
          </cell>
          <cell r="E84">
            <v>333</v>
          </cell>
          <cell r="F84">
            <v>3</v>
          </cell>
          <cell r="G84">
            <v>2.5</v>
          </cell>
          <cell r="H84">
            <v>0.5</v>
          </cell>
          <cell r="I84">
            <v>0</v>
          </cell>
          <cell r="J84">
            <v>1</v>
          </cell>
          <cell r="K84">
            <v>1</v>
          </cell>
          <cell r="L84">
            <v>5</v>
          </cell>
          <cell r="M84">
            <v>1</v>
          </cell>
          <cell r="N84">
            <v>2</v>
          </cell>
          <cell r="O84">
            <v>0</v>
          </cell>
          <cell r="P84">
            <v>44.4</v>
          </cell>
          <cell r="Q84">
            <v>3.5</v>
          </cell>
          <cell r="R84">
            <v>0</v>
          </cell>
          <cell r="S84">
            <v>0</v>
          </cell>
        </row>
        <row r="85">
          <cell r="A85" t="str">
            <v>0931216S</v>
          </cell>
          <cell r="B85" t="str">
            <v>PANTIN</v>
          </cell>
          <cell r="C85" t="str">
            <v>Collège</v>
          </cell>
          <cell r="D85" t="str">
            <v>JEAN JAURES</v>
          </cell>
          <cell r="E85">
            <v>354</v>
          </cell>
          <cell r="F85">
            <v>11</v>
          </cell>
          <cell r="G85">
            <v>7</v>
          </cell>
          <cell r="H85">
            <v>4</v>
          </cell>
          <cell r="I85">
            <v>0</v>
          </cell>
          <cell r="J85">
            <v>0</v>
          </cell>
          <cell r="K85">
            <v>0</v>
          </cell>
          <cell r="L85">
            <v>11</v>
          </cell>
          <cell r="M85">
            <v>2</v>
          </cell>
          <cell r="N85">
            <v>0</v>
          </cell>
          <cell r="O85">
            <v>2</v>
          </cell>
          <cell r="P85">
            <v>23.6</v>
          </cell>
          <cell r="Q85">
            <v>7.94</v>
          </cell>
          <cell r="R85">
            <v>2.2</v>
          </cell>
          <cell r="S85">
            <v>0</v>
          </cell>
        </row>
        <row r="86">
          <cell r="A86" t="str">
            <v>0931217T</v>
          </cell>
          <cell r="B86" t="str">
            <v>PANTIN</v>
          </cell>
          <cell r="C86" t="str">
            <v>Collège</v>
          </cell>
          <cell r="D86" t="str">
            <v>IRENE ET FREDERIC JOLIOT CURIE</v>
          </cell>
          <cell r="E86">
            <v>527</v>
          </cell>
          <cell r="F86">
            <v>8.5</v>
          </cell>
          <cell r="G86">
            <v>7</v>
          </cell>
          <cell r="H86">
            <v>1.5</v>
          </cell>
          <cell r="I86">
            <v>0</v>
          </cell>
          <cell r="J86">
            <v>1</v>
          </cell>
          <cell r="K86">
            <v>0</v>
          </cell>
          <cell r="L86">
            <v>9.5</v>
          </cell>
          <cell r="M86">
            <v>2</v>
          </cell>
          <cell r="N86">
            <v>0</v>
          </cell>
          <cell r="O86">
            <v>0</v>
          </cell>
          <cell r="P86">
            <v>45.82608695652174</v>
          </cell>
          <cell r="Q86">
            <v>7</v>
          </cell>
          <cell r="R86">
            <v>1.5</v>
          </cell>
          <cell r="S86">
            <v>0</v>
          </cell>
        </row>
        <row r="87">
          <cell r="A87" t="str">
            <v>0931218U</v>
          </cell>
          <cell r="B87" t="str">
            <v>PANTIN</v>
          </cell>
          <cell r="C87" t="str">
            <v>Collège</v>
          </cell>
          <cell r="D87" t="str">
            <v>JEAN LOLIVE</v>
          </cell>
          <cell r="E87">
            <v>419</v>
          </cell>
          <cell r="F87">
            <v>7</v>
          </cell>
          <cell r="G87">
            <v>5.5</v>
          </cell>
          <cell r="H87">
            <v>1.5</v>
          </cell>
          <cell r="I87">
            <v>0</v>
          </cell>
          <cell r="J87">
            <v>0</v>
          </cell>
          <cell r="K87">
            <v>0</v>
          </cell>
          <cell r="L87">
            <v>7</v>
          </cell>
          <cell r="M87">
            <v>2</v>
          </cell>
          <cell r="N87">
            <v>2</v>
          </cell>
          <cell r="O87">
            <v>0</v>
          </cell>
          <cell r="P87">
            <v>38.09090909090909</v>
          </cell>
          <cell r="Q87">
            <v>5.5</v>
          </cell>
          <cell r="R87">
            <v>1</v>
          </cell>
          <cell r="S87">
            <v>0</v>
          </cell>
        </row>
        <row r="88">
          <cell r="A88" t="str">
            <v>0931713G</v>
          </cell>
          <cell r="B88" t="str">
            <v>PANTIN</v>
          </cell>
          <cell r="C88" t="str">
            <v>Collège</v>
          </cell>
          <cell r="D88" t="str">
            <v>LAVOISIER</v>
          </cell>
          <cell r="E88">
            <v>667</v>
          </cell>
          <cell r="F88">
            <v>7</v>
          </cell>
          <cell r="G88">
            <v>6</v>
          </cell>
          <cell r="H88">
            <v>1</v>
          </cell>
          <cell r="I88">
            <v>0</v>
          </cell>
          <cell r="J88">
            <v>0</v>
          </cell>
          <cell r="K88">
            <v>1.5</v>
          </cell>
          <cell r="L88">
            <v>8.5</v>
          </cell>
          <cell r="M88">
            <v>1.5</v>
          </cell>
          <cell r="N88">
            <v>0</v>
          </cell>
          <cell r="O88">
            <v>0</v>
          </cell>
          <cell r="P88">
            <v>66.7</v>
          </cell>
          <cell r="Q88">
            <v>7</v>
          </cell>
          <cell r="R88">
            <v>1</v>
          </cell>
          <cell r="S88">
            <v>0</v>
          </cell>
        </row>
        <row r="89">
          <cell r="A89" t="str">
            <v>0931222Y</v>
          </cell>
          <cell r="B89" t="str">
            <v>ROMAINVILLE</v>
          </cell>
          <cell r="C89" t="str">
            <v>Collège</v>
          </cell>
          <cell r="D89" t="str">
            <v>PIERRE ANDRE HOUEL</v>
          </cell>
          <cell r="E89">
            <v>376</v>
          </cell>
          <cell r="F89">
            <v>4.5</v>
          </cell>
          <cell r="G89">
            <v>4</v>
          </cell>
          <cell r="H89">
            <v>0.5</v>
          </cell>
          <cell r="I89">
            <v>0</v>
          </cell>
          <cell r="J89">
            <v>0</v>
          </cell>
          <cell r="K89">
            <v>0</v>
          </cell>
          <cell r="L89">
            <v>4.5</v>
          </cell>
          <cell r="M89">
            <v>1</v>
          </cell>
          <cell r="N89">
            <v>1</v>
          </cell>
          <cell r="O89">
            <v>0</v>
          </cell>
          <cell r="P89">
            <v>57.84615384615385</v>
          </cell>
          <cell r="Q89">
            <v>4</v>
          </cell>
          <cell r="R89">
            <v>0.5</v>
          </cell>
          <cell r="S89">
            <v>0</v>
          </cell>
        </row>
        <row r="90">
          <cell r="A90" t="str">
            <v>0931381W</v>
          </cell>
          <cell r="B90" t="str">
            <v>ROMAINVILLE</v>
          </cell>
          <cell r="C90" t="str">
            <v>Collège</v>
          </cell>
          <cell r="D90" t="str">
            <v>GUSTAVE COURBET</v>
          </cell>
          <cell r="E90">
            <v>742</v>
          </cell>
          <cell r="F90">
            <v>10.5</v>
          </cell>
          <cell r="G90">
            <v>9</v>
          </cell>
          <cell r="H90">
            <v>1.5</v>
          </cell>
          <cell r="I90">
            <v>0</v>
          </cell>
          <cell r="J90">
            <v>0</v>
          </cell>
          <cell r="K90">
            <v>0</v>
          </cell>
          <cell r="L90">
            <v>10.5</v>
          </cell>
          <cell r="M90">
            <v>1.8</v>
          </cell>
          <cell r="N90">
            <v>3</v>
          </cell>
          <cell r="O90">
            <v>0</v>
          </cell>
          <cell r="P90">
            <v>48.49673202614379</v>
          </cell>
          <cell r="Q90">
            <v>9</v>
          </cell>
          <cell r="R90">
            <v>1.5</v>
          </cell>
          <cell r="S90">
            <v>0</v>
          </cell>
        </row>
        <row r="91">
          <cell r="A91" t="str">
            <v>0930586G</v>
          </cell>
          <cell r="B91" t="str">
            <v>ROSNY SOUS BOIS</v>
          </cell>
          <cell r="C91" t="str">
            <v>Collège</v>
          </cell>
          <cell r="D91" t="str">
            <v>ALBERT CAMUS</v>
          </cell>
          <cell r="E91">
            <v>396</v>
          </cell>
          <cell r="F91">
            <v>5</v>
          </cell>
          <cell r="G91">
            <v>4.5</v>
          </cell>
          <cell r="H91">
            <v>0.5</v>
          </cell>
          <cell r="I91">
            <v>0</v>
          </cell>
          <cell r="J91">
            <v>1</v>
          </cell>
          <cell r="K91">
            <v>0</v>
          </cell>
          <cell r="L91">
            <v>6</v>
          </cell>
          <cell r="M91">
            <v>1</v>
          </cell>
          <cell r="N91">
            <v>0</v>
          </cell>
          <cell r="O91">
            <v>0</v>
          </cell>
          <cell r="P91">
            <v>56.57142857142857</v>
          </cell>
          <cell r="Q91">
            <v>5</v>
          </cell>
          <cell r="R91">
            <v>0</v>
          </cell>
          <cell r="S91">
            <v>0</v>
          </cell>
        </row>
        <row r="92">
          <cell r="A92" t="str">
            <v>0930593P</v>
          </cell>
          <cell r="B92" t="str">
            <v>ROSNY SOUS BOIS</v>
          </cell>
          <cell r="C92" t="str">
            <v>Collège</v>
          </cell>
          <cell r="D92" t="str">
            <v>SAINT EXUPERY</v>
          </cell>
          <cell r="E92">
            <v>642</v>
          </cell>
          <cell r="F92">
            <v>6</v>
          </cell>
          <cell r="G92">
            <v>5.5</v>
          </cell>
          <cell r="H92">
            <v>0.5</v>
          </cell>
          <cell r="I92">
            <v>0</v>
          </cell>
          <cell r="J92">
            <v>0</v>
          </cell>
          <cell r="K92">
            <v>0.5</v>
          </cell>
          <cell r="L92">
            <v>6.5</v>
          </cell>
          <cell r="M92">
            <v>2</v>
          </cell>
          <cell r="N92">
            <v>0</v>
          </cell>
          <cell r="O92">
            <v>0</v>
          </cell>
          <cell r="P92">
            <v>75.52941176470588</v>
          </cell>
          <cell r="Q92">
            <v>6.5</v>
          </cell>
          <cell r="R92">
            <v>0</v>
          </cell>
          <cell r="S92">
            <v>0</v>
          </cell>
        </row>
        <row r="93">
          <cell r="A93" t="str">
            <v>0931723T</v>
          </cell>
          <cell r="B93" t="str">
            <v>ROSNY SOUS BOIS</v>
          </cell>
          <cell r="C93" t="str">
            <v>Collège</v>
          </cell>
          <cell r="D93" t="str">
            <v>LANGEVIN WALLON</v>
          </cell>
          <cell r="E93">
            <v>467</v>
          </cell>
          <cell r="F93">
            <v>5</v>
          </cell>
          <cell r="G93">
            <v>4.5</v>
          </cell>
          <cell r="H93">
            <v>0.5</v>
          </cell>
          <cell r="I93">
            <v>0</v>
          </cell>
          <cell r="J93">
            <v>1</v>
          </cell>
          <cell r="K93">
            <v>0</v>
          </cell>
          <cell r="L93">
            <v>6</v>
          </cell>
          <cell r="M93">
            <v>1</v>
          </cell>
          <cell r="N93">
            <v>0</v>
          </cell>
          <cell r="O93">
            <v>0</v>
          </cell>
          <cell r="P93">
            <v>66.71428571428571</v>
          </cell>
          <cell r="Q93">
            <v>4</v>
          </cell>
          <cell r="R93">
            <v>0.5</v>
          </cell>
          <cell r="S93">
            <v>0</v>
          </cell>
        </row>
        <row r="94">
          <cell r="A94" t="str">
            <v>0931005M</v>
          </cell>
          <cell r="B94" t="str">
            <v>BONDY</v>
          </cell>
          <cell r="C94" t="str">
            <v>Collège</v>
          </cell>
          <cell r="D94" t="str">
            <v>PIERRE CURIE</v>
          </cell>
          <cell r="E94">
            <v>382</v>
          </cell>
          <cell r="F94">
            <v>4.54</v>
          </cell>
          <cell r="G94">
            <v>3.04</v>
          </cell>
          <cell r="H94">
            <v>1.5</v>
          </cell>
          <cell r="I94">
            <v>0</v>
          </cell>
          <cell r="J94">
            <v>0</v>
          </cell>
          <cell r="K94">
            <v>0</v>
          </cell>
          <cell r="L94">
            <v>4.54</v>
          </cell>
          <cell r="M94">
            <v>1</v>
          </cell>
          <cell r="N94">
            <v>1</v>
          </cell>
          <cell r="O94">
            <v>0</v>
          </cell>
          <cell r="P94">
            <v>58.40978593272171</v>
          </cell>
          <cell r="Q94">
            <v>3</v>
          </cell>
          <cell r="R94">
            <v>1.5</v>
          </cell>
          <cell r="S94">
            <v>0</v>
          </cell>
        </row>
        <row r="95">
          <cell r="A95" t="str">
            <v>0931612X</v>
          </cell>
          <cell r="B95" t="str">
            <v>BONDY</v>
          </cell>
          <cell r="C95" t="str">
            <v>Collège</v>
          </cell>
          <cell r="D95" t="str">
            <v>JEAN ZAY</v>
          </cell>
          <cell r="E95">
            <v>611</v>
          </cell>
          <cell r="F95">
            <v>12</v>
          </cell>
          <cell r="G95">
            <v>8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13</v>
          </cell>
          <cell r="M95">
            <v>3</v>
          </cell>
          <cell r="N95">
            <v>1</v>
          </cell>
          <cell r="O95">
            <v>0</v>
          </cell>
          <cell r="P95">
            <v>35.94117647058823</v>
          </cell>
          <cell r="Q95">
            <v>8</v>
          </cell>
          <cell r="R95">
            <v>4</v>
          </cell>
          <cell r="S95">
            <v>1</v>
          </cell>
        </row>
        <row r="96">
          <cell r="A96" t="str">
            <v>0931711E</v>
          </cell>
          <cell r="B96" t="str">
            <v>BONDY</v>
          </cell>
          <cell r="C96" t="str">
            <v>Collège</v>
          </cell>
          <cell r="D96" t="str">
            <v>JEAN RENOIR</v>
          </cell>
          <cell r="E96">
            <v>442</v>
          </cell>
          <cell r="F96">
            <v>4.5</v>
          </cell>
          <cell r="G96">
            <v>3.5</v>
          </cell>
          <cell r="H96">
            <v>1</v>
          </cell>
          <cell r="I96">
            <v>0</v>
          </cell>
          <cell r="J96">
            <v>0</v>
          </cell>
          <cell r="K96">
            <v>0</v>
          </cell>
          <cell r="L96">
            <v>4.5</v>
          </cell>
          <cell r="M96">
            <v>1</v>
          </cell>
          <cell r="N96">
            <v>0</v>
          </cell>
          <cell r="O96">
            <v>0</v>
          </cell>
          <cell r="P96">
            <v>80.36363636363636</v>
          </cell>
          <cell r="Q96">
            <v>4.5</v>
          </cell>
          <cell r="R96">
            <v>0</v>
          </cell>
          <cell r="S96">
            <v>0</v>
          </cell>
        </row>
        <row r="97">
          <cell r="A97" t="str">
            <v>0931788N</v>
          </cell>
          <cell r="B97" t="str">
            <v>BONDY</v>
          </cell>
          <cell r="C97" t="str">
            <v>Collège</v>
          </cell>
          <cell r="D97" t="str">
            <v>HENRI SELLIER</v>
          </cell>
          <cell r="E97">
            <v>463</v>
          </cell>
          <cell r="F97">
            <v>6.5</v>
          </cell>
          <cell r="G97">
            <v>5</v>
          </cell>
          <cell r="H97">
            <v>1.5</v>
          </cell>
          <cell r="I97">
            <v>0</v>
          </cell>
          <cell r="J97">
            <v>1</v>
          </cell>
          <cell r="K97">
            <v>0</v>
          </cell>
          <cell r="L97">
            <v>7.5</v>
          </cell>
          <cell r="M97">
            <v>1</v>
          </cell>
          <cell r="N97">
            <v>4</v>
          </cell>
          <cell r="O97">
            <v>0</v>
          </cell>
          <cell r="P97">
            <v>37.04</v>
          </cell>
          <cell r="Q97">
            <v>5</v>
          </cell>
          <cell r="R97">
            <v>1.5</v>
          </cell>
          <cell r="S97">
            <v>0</v>
          </cell>
        </row>
        <row r="98">
          <cell r="A98" t="str">
            <v>0931860S</v>
          </cell>
          <cell r="B98" t="str">
            <v>BONDY</v>
          </cell>
          <cell r="C98" t="str">
            <v>Collège</v>
          </cell>
          <cell r="D98" t="str">
            <v>BROSSOLETTE</v>
          </cell>
          <cell r="E98">
            <v>437</v>
          </cell>
          <cell r="F98">
            <v>6</v>
          </cell>
          <cell r="G98">
            <v>4.5</v>
          </cell>
          <cell r="H98">
            <v>1.5</v>
          </cell>
          <cell r="I98">
            <v>0</v>
          </cell>
          <cell r="J98">
            <v>1</v>
          </cell>
          <cell r="K98">
            <v>0</v>
          </cell>
          <cell r="L98">
            <v>7</v>
          </cell>
          <cell r="M98">
            <v>2</v>
          </cell>
          <cell r="N98">
            <v>1</v>
          </cell>
          <cell r="O98">
            <v>0</v>
          </cell>
          <cell r="P98">
            <v>43.7</v>
          </cell>
          <cell r="Q98">
            <v>5</v>
          </cell>
          <cell r="R98">
            <v>1</v>
          </cell>
          <cell r="S98">
            <v>0</v>
          </cell>
        </row>
        <row r="99">
          <cell r="A99" t="str">
            <v>0930075B</v>
          </cell>
          <cell r="B99" t="str">
            <v>BONDY</v>
          </cell>
          <cell r="C99" t="str">
            <v>AUTRE</v>
          </cell>
          <cell r="D99" t="str">
            <v>IME COUTROT</v>
          </cell>
          <cell r="E99">
            <v>0</v>
          </cell>
          <cell r="F99">
            <v>0.57</v>
          </cell>
          <cell r="G99">
            <v>0.57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0.57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0.57</v>
          </cell>
          <cell r="R99">
            <v>0</v>
          </cell>
          <cell r="S99">
            <v>0</v>
          </cell>
        </row>
        <row r="100">
          <cell r="A100" t="str">
            <v>0930616P</v>
          </cell>
          <cell r="B100" t="str">
            <v>CLICHY SOUS BOIS</v>
          </cell>
          <cell r="C100" t="str">
            <v>Collège</v>
          </cell>
          <cell r="D100" t="str">
            <v>ROMAIN ROLLAND</v>
          </cell>
          <cell r="E100">
            <v>567</v>
          </cell>
          <cell r="F100">
            <v>11</v>
          </cell>
          <cell r="G100">
            <v>7</v>
          </cell>
          <cell r="H100">
            <v>4</v>
          </cell>
          <cell r="I100">
            <v>0</v>
          </cell>
          <cell r="J100">
            <v>1</v>
          </cell>
          <cell r="K100">
            <v>0</v>
          </cell>
          <cell r="L100">
            <v>12</v>
          </cell>
          <cell r="M100">
            <v>2</v>
          </cell>
          <cell r="N100">
            <v>2</v>
          </cell>
          <cell r="O100">
            <v>2</v>
          </cell>
          <cell r="P100">
            <v>31.5</v>
          </cell>
          <cell r="Q100">
            <v>8.5</v>
          </cell>
          <cell r="R100">
            <v>3</v>
          </cell>
          <cell r="S100">
            <v>0</v>
          </cell>
        </row>
        <row r="101">
          <cell r="A101" t="str">
            <v>0931221X</v>
          </cell>
          <cell r="B101" t="str">
            <v>CLICHY SOUS BOIS</v>
          </cell>
          <cell r="C101" t="str">
            <v>Collège</v>
          </cell>
          <cell r="D101" t="str">
            <v>LOUISE MICHEL</v>
          </cell>
          <cell r="E101">
            <v>514</v>
          </cell>
          <cell r="F101">
            <v>12.5</v>
          </cell>
          <cell r="G101">
            <v>8.5</v>
          </cell>
          <cell r="H101">
            <v>4</v>
          </cell>
          <cell r="I101">
            <v>1</v>
          </cell>
          <cell r="J101">
            <v>0</v>
          </cell>
          <cell r="K101">
            <v>0.5</v>
          </cell>
          <cell r="L101">
            <v>14</v>
          </cell>
          <cell r="M101">
            <v>3</v>
          </cell>
          <cell r="N101">
            <v>2</v>
          </cell>
          <cell r="O101">
            <v>0</v>
          </cell>
          <cell r="P101">
            <v>27.05263157894737</v>
          </cell>
          <cell r="Q101">
            <v>9.5</v>
          </cell>
          <cell r="R101">
            <v>3.5</v>
          </cell>
          <cell r="S101">
            <v>1</v>
          </cell>
        </row>
        <row r="102">
          <cell r="A102" t="str">
            <v>0932366S</v>
          </cell>
          <cell r="B102" t="str">
            <v>CLICHY SOUS BOIS</v>
          </cell>
          <cell r="C102" t="str">
            <v>Collège</v>
          </cell>
          <cell r="D102" t="str">
            <v>ROBERT DOISNEAU</v>
          </cell>
          <cell r="E102">
            <v>539</v>
          </cell>
          <cell r="F102">
            <v>11</v>
          </cell>
          <cell r="G102">
            <v>7</v>
          </cell>
          <cell r="H102">
            <v>4</v>
          </cell>
          <cell r="I102">
            <v>0</v>
          </cell>
          <cell r="J102">
            <v>0</v>
          </cell>
          <cell r="K102">
            <v>0.5</v>
          </cell>
          <cell r="L102">
            <v>11.5</v>
          </cell>
          <cell r="M102">
            <v>2</v>
          </cell>
          <cell r="N102">
            <v>1</v>
          </cell>
          <cell r="O102">
            <v>2</v>
          </cell>
          <cell r="P102">
            <v>32.666666666666664</v>
          </cell>
          <cell r="Q102">
            <v>7.5</v>
          </cell>
          <cell r="R102">
            <v>4.5</v>
          </cell>
          <cell r="S102">
            <v>0</v>
          </cell>
        </row>
        <row r="103">
          <cell r="A103" t="str">
            <v>0930858C</v>
          </cell>
          <cell r="B103" t="str">
            <v>GAGNY</v>
          </cell>
          <cell r="C103" t="str">
            <v>Collège</v>
          </cell>
          <cell r="D103" t="str">
            <v>PABLO NERUDA</v>
          </cell>
          <cell r="E103">
            <v>562</v>
          </cell>
          <cell r="F103">
            <v>6</v>
          </cell>
          <cell r="G103">
            <v>5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  <cell r="L103">
            <v>6</v>
          </cell>
          <cell r="M103">
            <v>1</v>
          </cell>
          <cell r="N103">
            <v>1</v>
          </cell>
          <cell r="O103">
            <v>0</v>
          </cell>
          <cell r="P103">
            <v>70.25</v>
          </cell>
          <cell r="Q103">
            <v>6</v>
          </cell>
          <cell r="R103">
            <v>0</v>
          </cell>
          <cell r="S103">
            <v>0</v>
          </cell>
        </row>
        <row r="104">
          <cell r="A104" t="str">
            <v>0930898w</v>
          </cell>
          <cell r="B104" t="str">
            <v>GAGNY</v>
          </cell>
          <cell r="C104" t="str">
            <v>Collège</v>
          </cell>
          <cell r="D104" t="str">
            <v>SEVIGNE</v>
          </cell>
          <cell r="E104">
            <v>615</v>
          </cell>
          <cell r="F104">
            <v>6</v>
          </cell>
          <cell r="G104">
            <v>5.5</v>
          </cell>
          <cell r="H104">
            <v>0.5</v>
          </cell>
          <cell r="I104">
            <v>0</v>
          </cell>
          <cell r="J104">
            <v>1</v>
          </cell>
          <cell r="K104">
            <v>0</v>
          </cell>
          <cell r="L104">
            <v>7</v>
          </cell>
          <cell r="M104">
            <v>2</v>
          </cell>
          <cell r="N104">
            <v>2</v>
          </cell>
          <cell r="O104">
            <v>0</v>
          </cell>
          <cell r="P104">
            <v>55.90909090909091</v>
          </cell>
          <cell r="Q104">
            <v>6</v>
          </cell>
          <cell r="R104">
            <v>0</v>
          </cell>
          <cell r="S104">
            <v>0</v>
          </cell>
        </row>
        <row r="105">
          <cell r="A105" t="str">
            <v>0932311G</v>
          </cell>
          <cell r="B105" t="str">
            <v>GAGNY</v>
          </cell>
          <cell r="C105" t="str">
            <v>Collège</v>
          </cell>
          <cell r="D105" t="str">
            <v>THEODORE MONOD</v>
          </cell>
          <cell r="E105">
            <v>595</v>
          </cell>
          <cell r="F105">
            <v>6</v>
          </cell>
          <cell r="G105">
            <v>5.5</v>
          </cell>
          <cell r="H105">
            <v>0.5</v>
          </cell>
          <cell r="I105">
            <v>0</v>
          </cell>
          <cell r="J105">
            <v>0</v>
          </cell>
          <cell r="K105">
            <v>0</v>
          </cell>
          <cell r="L105">
            <v>6</v>
          </cell>
          <cell r="M105">
            <v>2</v>
          </cell>
          <cell r="N105">
            <v>2</v>
          </cell>
          <cell r="O105">
            <v>0</v>
          </cell>
          <cell r="P105">
            <v>59.5</v>
          </cell>
          <cell r="Q105">
            <v>5.5</v>
          </cell>
          <cell r="R105">
            <v>0.5</v>
          </cell>
          <cell r="S105">
            <v>0</v>
          </cell>
        </row>
        <row r="106">
          <cell r="A106" t="str">
            <v>0932375B</v>
          </cell>
          <cell r="B106" t="str">
            <v>GAGNY</v>
          </cell>
          <cell r="C106" t="str">
            <v>AUTRE</v>
          </cell>
          <cell r="D106" t="str">
            <v>Nvelles chances</v>
          </cell>
          <cell r="E106">
            <v>0</v>
          </cell>
          <cell r="F106">
            <v>1</v>
          </cell>
          <cell r="G106">
            <v>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0</v>
          </cell>
          <cell r="S106">
            <v>0</v>
          </cell>
        </row>
        <row r="107">
          <cell r="A107" t="str">
            <v>0931382X</v>
          </cell>
          <cell r="B107" t="str">
            <v>GOURNAY SUR MARNE</v>
          </cell>
          <cell r="C107" t="str">
            <v>Collège</v>
          </cell>
          <cell r="D107" t="str">
            <v>EUGENE CARRIERE</v>
          </cell>
          <cell r="E107">
            <v>403</v>
          </cell>
          <cell r="F107">
            <v>4</v>
          </cell>
          <cell r="G107">
            <v>3.5</v>
          </cell>
          <cell r="H107">
            <v>0.5</v>
          </cell>
          <cell r="I107">
            <v>0</v>
          </cell>
          <cell r="J107">
            <v>0</v>
          </cell>
          <cell r="K107">
            <v>0</v>
          </cell>
          <cell r="L107">
            <v>4</v>
          </cell>
          <cell r="M107">
            <v>1</v>
          </cell>
          <cell r="N107">
            <v>0</v>
          </cell>
          <cell r="O107">
            <v>0</v>
          </cell>
          <cell r="P107">
            <v>80.6</v>
          </cell>
          <cell r="Q107">
            <v>3.75</v>
          </cell>
          <cell r="R107">
            <v>0.25</v>
          </cell>
          <cell r="S107">
            <v>0</v>
          </cell>
        </row>
        <row r="108">
          <cell r="A108" t="str">
            <v>0930629D</v>
          </cell>
          <cell r="B108" t="str">
            <v>LE RAINCY</v>
          </cell>
          <cell r="C108" t="str">
            <v>Collège</v>
          </cell>
          <cell r="D108" t="str">
            <v>JEAN BAPTISTE COROT</v>
          </cell>
          <cell r="E108">
            <v>698</v>
          </cell>
          <cell r="F108">
            <v>7</v>
          </cell>
          <cell r="G108">
            <v>6.5</v>
          </cell>
          <cell r="H108">
            <v>0.5</v>
          </cell>
          <cell r="I108">
            <v>0</v>
          </cell>
          <cell r="J108">
            <v>0</v>
          </cell>
          <cell r="K108">
            <v>0</v>
          </cell>
          <cell r="L108">
            <v>7</v>
          </cell>
          <cell r="M108">
            <v>1.8</v>
          </cell>
          <cell r="N108">
            <v>0</v>
          </cell>
          <cell r="O108">
            <v>0</v>
          </cell>
          <cell r="P108">
            <v>79.31818181818181</v>
          </cell>
          <cell r="Q108">
            <v>7</v>
          </cell>
          <cell r="R108">
            <v>0</v>
          </cell>
          <cell r="S108">
            <v>0</v>
          </cell>
        </row>
        <row r="109">
          <cell r="A109" t="str">
            <v>0930089S</v>
          </cell>
          <cell r="B109" t="str">
            <v>LES PAVILLONS SOUS BOIS</v>
          </cell>
          <cell r="C109" t="str">
            <v>Collège</v>
          </cell>
          <cell r="D109" t="str">
            <v>GROUPE ANATOLE France</v>
          </cell>
          <cell r="E109">
            <v>413</v>
          </cell>
          <cell r="F109">
            <v>5</v>
          </cell>
          <cell r="G109">
            <v>4</v>
          </cell>
          <cell r="H109">
            <v>1</v>
          </cell>
          <cell r="I109">
            <v>0</v>
          </cell>
          <cell r="J109">
            <v>0</v>
          </cell>
          <cell r="K109">
            <v>0</v>
          </cell>
          <cell r="L109">
            <v>5</v>
          </cell>
          <cell r="M109">
            <v>1</v>
          </cell>
          <cell r="N109">
            <v>1</v>
          </cell>
          <cell r="O109">
            <v>0</v>
          </cell>
          <cell r="P109">
            <v>59</v>
          </cell>
          <cell r="Q109">
            <v>3.98</v>
          </cell>
          <cell r="R109">
            <v>1</v>
          </cell>
          <cell r="S109">
            <v>0</v>
          </cell>
        </row>
        <row r="110">
          <cell r="A110" t="str">
            <v>0930100D</v>
          </cell>
          <cell r="B110" t="str">
            <v>LES PAVILLONS SOUS BOIS</v>
          </cell>
          <cell r="C110" t="str">
            <v>Collège</v>
          </cell>
          <cell r="D110" t="str">
            <v>ERIC TABARLY</v>
          </cell>
          <cell r="E110">
            <v>473</v>
          </cell>
          <cell r="F110">
            <v>4.07</v>
          </cell>
          <cell r="G110">
            <v>3.57</v>
          </cell>
          <cell r="H110">
            <v>0.5</v>
          </cell>
          <cell r="I110">
            <v>0</v>
          </cell>
          <cell r="J110">
            <v>1</v>
          </cell>
          <cell r="K110">
            <v>0.5</v>
          </cell>
          <cell r="L110">
            <v>5.57</v>
          </cell>
          <cell r="M110">
            <v>1</v>
          </cell>
          <cell r="N110">
            <v>1</v>
          </cell>
          <cell r="O110">
            <v>0</v>
          </cell>
          <cell r="P110">
            <v>62.48348745046235</v>
          </cell>
          <cell r="Q110">
            <v>4.06</v>
          </cell>
          <cell r="R110">
            <v>0.5</v>
          </cell>
          <cell r="S110">
            <v>0</v>
          </cell>
        </row>
        <row r="111">
          <cell r="A111" t="str">
            <v>0930619T</v>
          </cell>
          <cell r="B111" t="str">
            <v>LIVRY GARGAN</v>
          </cell>
          <cell r="C111" t="str">
            <v>Collège</v>
          </cell>
          <cell r="D111" t="str">
            <v>EDOUARD HERRIOT</v>
          </cell>
          <cell r="E111">
            <v>869</v>
          </cell>
          <cell r="F111">
            <v>7.5</v>
          </cell>
          <cell r="G111">
            <v>7</v>
          </cell>
          <cell r="H111">
            <v>0.5</v>
          </cell>
          <cell r="I111">
            <v>0</v>
          </cell>
          <cell r="J111">
            <v>0</v>
          </cell>
          <cell r="K111">
            <v>0</v>
          </cell>
          <cell r="L111">
            <v>7.5</v>
          </cell>
          <cell r="M111">
            <v>1.8</v>
          </cell>
          <cell r="N111">
            <v>0</v>
          </cell>
          <cell r="O111">
            <v>0</v>
          </cell>
          <cell r="P111">
            <v>93.44086021505376</v>
          </cell>
          <cell r="Q111">
            <v>6.99</v>
          </cell>
          <cell r="R111">
            <v>0.5</v>
          </cell>
          <cell r="S111">
            <v>0</v>
          </cell>
        </row>
        <row r="112">
          <cell r="A112" t="str">
            <v>0930620U</v>
          </cell>
          <cell r="B112" t="str">
            <v>LIVRY GARGAN</v>
          </cell>
          <cell r="C112" t="str">
            <v>Collège</v>
          </cell>
          <cell r="D112" t="str">
            <v>LEON JOUHAUX</v>
          </cell>
          <cell r="E112">
            <v>781</v>
          </cell>
          <cell r="F112">
            <v>8.469999999999999</v>
          </cell>
          <cell r="G112">
            <v>7.97</v>
          </cell>
          <cell r="H112">
            <v>0.5</v>
          </cell>
          <cell r="I112">
            <v>0</v>
          </cell>
          <cell r="J112">
            <v>0</v>
          </cell>
          <cell r="K112">
            <v>1</v>
          </cell>
          <cell r="L112">
            <v>9.469999999999999</v>
          </cell>
          <cell r="M112">
            <v>2</v>
          </cell>
          <cell r="N112">
            <v>2</v>
          </cell>
          <cell r="O112">
            <v>0</v>
          </cell>
          <cell r="P112">
            <v>57.98069784706756</v>
          </cell>
          <cell r="Q112">
            <v>8.47</v>
          </cell>
          <cell r="R112">
            <v>0</v>
          </cell>
          <cell r="S112">
            <v>0</v>
          </cell>
        </row>
        <row r="113">
          <cell r="A113" t="str">
            <v>0932454M</v>
          </cell>
          <cell r="B113" t="str">
            <v>LIVRY GARGAN</v>
          </cell>
          <cell r="C113" t="str">
            <v>Collège</v>
          </cell>
          <cell r="D113" t="str">
            <v>LUCIE AUBRAC</v>
          </cell>
          <cell r="E113">
            <v>647</v>
          </cell>
          <cell r="F113">
            <v>4</v>
          </cell>
          <cell r="G113">
            <v>3.5</v>
          </cell>
          <cell r="H113">
            <v>0.5</v>
          </cell>
          <cell r="I113">
            <v>0</v>
          </cell>
          <cell r="J113">
            <v>1</v>
          </cell>
          <cell r="K113">
            <v>1</v>
          </cell>
          <cell r="L113">
            <v>6</v>
          </cell>
          <cell r="M113">
            <v>1</v>
          </cell>
          <cell r="N113">
            <v>1</v>
          </cell>
          <cell r="O113">
            <v>0</v>
          </cell>
          <cell r="P113">
            <v>80.875</v>
          </cell>
          <cell r="Q113">
            <v>5</v>
          </cell>
          <cell r="R113">
            <v>0</v>
          </cell>
          <cell r="S113">
            <v>0</v>
          </cell>
        </row>
        <row r="114">
          <cell r="A114" t="str">
            <v>0931546A</v>
          </cell>
          <cell r="B114" t="str">
            <v>MONTFERMEIL</v>
          </cell>
          <cell r="C114" t="str">
            <v>Collège</v>
          </cell>
          <cell r="D114" t="str">
            <v>JEAN JAURES</v>
          </cell>
          <cell r="E114">
            <v>594</v>
          </cell>
          <cell r="F114">
            <v>10.85</v>
          </cell>
          <cell r="G114">
            <v>9.35</v>
          </cell>
          <cell r="H114">
            <v>1.5</v>
          </cell>
          <cell r="I114">
            <v>0</v>
          </cell>
          <cell r="J114">
            <v>1</v>
          </cell>
          <cell r="K114">
            <v>0.15</v>
          </cell>
          <cell r="L114">
            <v>12</v>
          </cell>
          <cell r="M114">
            <v>3</v>
          </cell>
          <cell r="N114">
            <v>0</v>
          </cell>
          <cell r="O114">
            <v>0</v>
          </cell>
          <cell r="P114">
            <v>39.6</v>
          </cell>
          <cell r="Q114">
            <v>11</v>
          </cell>
          <cell r="R114">
            <v>0</v>
          </cell>
          <cell r="S114">
            <v>0</v>
          </cell>
        </row>
        <row r="115">
          <cell r="A115" t="str">
            <v>0931707A</v>
          </cell>
          <cell r="B115" t="str">
            <v>MONTFERMEIL</v>
          </cell>
          <cell r="C115" t="str">
            <v>Collège</v>
          </cell>
          <cell r="D115" t="str">
            <v>PABLO PICASSO</v>
          </cell>
          <cell r="E115">
            <v>594</v>
          </cell>
          <cell r="F115">
            <v>9.88</v>
          </cell>
          <cell r="G115">
            <v>8.38</v>
          </cell>
          <cell r="H115">
            <v>1.5</v>
          </cell>
          <cell r="I115">
            <v>0</v>
          </cell>
          <cell r="J115">
            <v>0</v>
          </cell>
          <cell r="K115">
            <v>0.12</v>
          </cell>
          <cell r="L115">
            <v>10</v>
          </cell>
          <cell r="M115">
            <v>2.5</v>
          </cell>
          <cell r="N115">
            <v>2</v>
          </cell>
          <cell r="O115">
            <v>0</v>
          </cell>
          <cell r="P115">
            <v>40.96551724137931</v>
          </cell>
          <cell r="Q115">
            <v>10</v>
          </cell>
          <cell r="R115">
            <v>0</v>
          </cell>
          <cell r="S115">
            <v>0</v>
          </cell>
        </row>
        <row r="116">
          <cell r="A116" t="str">
            <v>0930623X</v>
          </cell>
          <cell r="B116" t="str">
            <v>NEUILLY PLAISANCE</v>
          </cell>
          <cell r="C116" t="str">
            <v>Collège</v>
          </cell>
          <cell r="D116" t="str">
            <v>JEAN MOULIN</v>
          </cell>
          <cell r="E116">
            <v>733</v>
          </cell>
          <cell r="F116">
            <v>7</v>
          </cell>
          <cell r="G116">
            <v>6.5</v>
          </cell>
          <cell r="H116">
            <v>0.5</v>
          </cell>
          <cell r="I116">
            <v>0</v>
          </cell>
          <cell r="J116">
            <v>0</v>
          </cell>
          <cell r="K116">
            <v>0</v>
          </cell>
          <cell r="L116">
            <v>7</v>
          </cell>
          <cell r="M116">
            <v>2</v>
          </cell>
          <cell r="N116">
            <v>1</v>
          </cell>
          <cell r="O116">
            <v>0</v>
          </cell>
          <cell r="P116">
            <v>73.3</v>
          </cell>
          <cell r="Q116">
            <v>7</v>
          </cell>
          <cell r="R116">
            <v>0</v>
          </cell>
          <cell r="S116">
            <v>0</v>
          </cell>
        </row>
        <row r="117">
          <cell r="A117" t="str">
            <v>0930894S</v>
          </cell>
          <cell r="B117" t="str">
            <v>NEUILLY SUR MARNE</v>
          </cell>
          <cell r="C117" t="str">
            <v>Collège</v>
          </cell>
          <cell r="D117" t="str">
            <v>HONORE DE BALZAC</v>
          </cell>
          <cell r="E117">
            <v>696</v>
          </cell>
          <cell r="F117">
            <v>9.85</v>
          </cell>
          <cell r="G117">
            <v>8.35</v>
          </cell>
          <cell r="H117">
            <v>1.5</v>
          </cell>
          <cell r="I117">
            <v>0</v>
          </cell>
          <cell r="J117">
            <v>0</v>
          </cell>
          <cell r="K117">
            <v>0</v>
          </cell>
          <cell r="L117">
            <v>9.85</v>
          </cell>
          <cell r="M117">
            <v>2.5</v>
          </cell>
          <cell r="N117">
            <v>0</v>
          </cell>
          <cell r="O117">
            <v>0</v>
          </cell>
          <cell r="P117">
            <v>56.35627530364373</v>
          </cell>
          <cell r="Q117">
            <v>8.35</v>
          </cell>
          <cell r="R117">
            <v>1.5</v>
          </cell>
          <cell r="S117">
            <v>0</v>
          </cell>
        </row>
        <row r="118">
          <cell r="A118" t="str">
            <v>0931228E</v>
          </cell>
          <cell r="B118" t="str">
            <v>NEUILLY SUR MARNE</v>
          </cell>
          <cell r="C118" t="str">
            <v>Collège</v>
          </cell>
          <cell r="D118" t="str">
            <v>ALBERT CAMUS</v>
          </cell>
          <cell r="E118">
            <v>409</v>
          </cell>
          <cell r="F118">
            <v>4</v>
          </cell>
          <cell r="G118">
            <v>3.5</v>
          </cell>
          <cell r="H118">
            <v>0.5</v>
          </cell>
          <cell r="I118">
            <v>0</v>
          </cell>
          <cell r="J118">
            <v>1</v>
          </cell>
          <cell r="K118">
            <v>0.5</v>
          </cell>
          <cell r="L118">
            <v>5.5</v>
          </cell>
          <cell r="M118">
            <v>1</v>
          </cell>
          <cell r="N118">
            <v>0</v>
          </cell>
          <cell r="O118">
            <v>0</v>
          </cell>
          <cell r="P118">
            <v>62.92307692307692</v>
          </cell>
          <cell r="Q118">
            <v>4.5</v>
          </cell>
          <cell r="R118">
            <v>0</v>
          </cell>
          <cell r="S118">
            <v>0</v>
          </cell>
        </row>
        <row r="119">
          <cell r="A119" t="str">
            <v>0931485J</v>
          </cell>
          <cell r="B119" t="str">
            <v>NEUILLY SUR MARNE</v>
          </cell>
          <cell r="C119" t="str">
            <v>Collège</v>
          </cell>
          <cell r="D119" t="str">
            <v>GEORGES BRAQUE</v>
          </cell>
          <cell r="E119">
            <v>495</v>
          </cell>
          <cell r="F119">
            <v>8</v>
          </cell>
          <cell r="G119">
            <v>6.5</v>
          </cell>
          <cell r="H119">
            <v>1.5</v>
          </cell>
          <cell r="I119">
            <v>0</v>
          </cell>
          <cell r="J119">
            <v>0</v>
          </cell>
          <cell r="K119">
            <v>0</v>
          </cell>
          <cell r="L119">
            <v>8</v>
          </cell>
          <cell r="M119">
            <v>2</v>
          </cell>
          <cell r="N119">
            <v>1</v>
          </cell>
          <cell r="O119">
            <v>0</v>
          </cell>
          <cell r="P119">
            <v>45</v>
          </cell>
          <cell r="Q119">
            <v>8</v>
          </cell>
          <cell r="R119">
            <v>0</v>
          </cell>
          <cell r="S119">
            <v>0</v>
          </cell>
        </row>
        <row r="120">
          <cell r="A120" t="str">
            <v>0930883E</v>
          </cell>
          <cell r="B120" t="str">
            <v>NOISY LE GRAND</v>
          </cell>
          <cell r="C120" t="str">
            <v>Collège</v>
          </cell>
          <cell r="D120" t="str">
            <v>SAINT EXUPERY</v>
          </cell>
          <cell r="E120">
            <v>556</v>
          </cell>
          <cell r="F120">
            <v>6.5</v>
          </cell>
          <cell r="G120">
            <v>6</v>
          </cell>
          <cell r="H120">
            <v>0.5</v>
          </cell>
          <cell r="I120">
            <v>0</v>
          </cell>
          <cell r="J120">
            <v>1</v>
          </cell>
          <cell r="K120">
            <v>0</v>
          </cell>
          <cell r="L120">
            <v>7.5</v>
          </cell>
          <cell r="M120">
            <v>1</v>
          </cell>
          <cell r="N120">
            <v>1</v>
          </cell>
          <cell r="O120">
            <v>0</v>
          </cell>
          <cell r="P120">
            <v>58.526315789473685</v>
          </cell>
          <cell r="Q120">
            <v>6.5</v>
          </cell>
          <cell r="R120">
            <v>0</v>
          </cell>
          <cell r="S120">
            <v>0</v>
          </cell>
        </row>
        <row r="121">
          <cell r="A121" t="str">
            <v>0931214P</v>
          </cell>
          <cell r="B121" t="str">
            <v>NOISY LE GRAND</v>
          </cell>
          <cell r="C121" t="str">
            <v>Collège</v>
          </cell>
          <cell r="D121" t="str">
            <v>CLOS SAINT VINCENT</v>
          </cell>
          <cell r="E121">
            <v>650</v>
          </cell>
          <cell r="F121">
            <v>6</v>
          </cell>
          <cell r="G121">
            <v>5.5</v>
          </cell>
          <cell r="H121">
            <v>0.5</v>
          </cell>
          <cell r="I121">
            <v>0</v>
          </cell>
          <cell r="J121">
            <v>1</v>
          </cell>
          <cell r="K121">
            <v>1</v>
          </cell>
          <cell r="L121">
            <v>8</v>
          </cell>
          <cell r="M121">
            <v>1.5</v>
          </cell>
          <cell r="N121">
            <v>1</v>
          </cell>
          <cell r="O121">
            <v>0</v>
          </cell>
          <cell r="P121">
            <v>61.904761904761905</v>
          </cell>
          <cell r="Q121">
            <v>7</v>
          </cell>
          <cell r="R121">
            <v>0</v>
          </cell>
          <cell r="S121">
            <v>0</v>
          </cell>
        </row>
        <row r="122">
          <cell r="A122" t="str">
            <v>0931614Z</v>
          </cell>
          <cell r="B122" t="str">
            <v>NOISY LE GRAND</v>
          </cell>
          <cell r="C122" t="str">
            <v>Collège</v>
          </cell>
          <cell r="D122" t="str">
            <v>JACQUES PREVERT</v>
          </cell>
          <cell r="E122">
            <v>658</v>
          </cell>
          <cell r="F122">
            <v>6.5</v>
          </cell>
          <cell r="G122">
            <v>5.5</v>
          </cell>
          <cell r="H122">
            <v>1</v>
          </cell>
          <cell r="I122">
            <v>0</v>
          </cell>
          <cell r="J122">
            <v>0</v>
          </cell>
          <cell r="K122">
            <v>0</v>
          </cell>
          <cell r="L122">
            <v>6.5</v>
          </cell>
          <cell r="M122">
            <v>2</v>
          </cell>
          <cell r="N122">
            <v>2</v>
          </cell>
          <cell r="O122">
            <v>0</v>
          </cell>
          <cell r="P122">
            <v>62.666666666666664</v>
          </cell>
          <cell r="Q122">
            <v>5.5</v>
          </cell>
          <cell r="R122">
            <v>1</v>
          </cell>
          <cell r="S122">
            <v>0</v>
          </cell>
        </row>
        <row r="123">
          <cell r="A123" t="str">
            <v>0931978V</v>
          </cell>
          <cell r="B123" t="str">
            <v>NOISY LE GRAND</v>
          </cell>
          <cell r="C123" t="str">
            <v>Collège</v>
          </cell>
          <cell r="D123" t="str">
            <v>VICTOR HUGO</v>
          </cell>
          <cell r="E123">
            <v>467</v>
          </cell>
          <cell r="F123">
            <v>8.5</v>
          </cell>
          <cell r="G123">
            <v>7</v>
          </cell>
          <cell r="H123">
            <v>1.5</v>
          </cell>
          <cell r="I123">
            <v>0</v>
          </cell>
          <cell r="J123">
            <v>0</v>
          </cell>
          <cell r="K123">
            <v>0</v>
          </cell>
          <cell r="L123">
            <v>8.5</v>
          </cell>
          <cell r="M123">
            <v>2</v>
          </cell>
          <cell r="N123">
            <v>1</v>
          </cell>
          <cell r="O123">
            <v>0</v>
          </cell>
          <cell r="P123">
            <v>40.608695652173914</v>
          </cell>
          <cell r="Q123">
            <v>7</v>
          </cell>
          <cell r="R123">
            <v>1.5</v>
          </cell>
          <cell r="S123">
            <v>0</v>
          </cell>
        </row>
        <row r="124">
          <cell r="A124" t="str">
            <v>0932333F</v>
          </cell>
          <cell r="B124" t="str">
            <v>NOISY LE GRAND</v>
          </cell>
          <cell r="C124" t="str">
            <v>Collège</v>
          </cell>
          <cell r="D124" t="str">
            <v>FRANCOIS MITTERAND</v>
          </cell>
          <cell r="E124">
            <v>516</v>
          </cell>
          <cell r="F124">
            <v>5.5</v>
          </cell>
          <cell r="G124">
            <v>5</v>
          </cell>
          <cell r="H124">
            <v>0.5</v>
          </cell>
          <cell r="I124">
            <v>0</v>
          </cell>
          <cell r="J124">
            <v>1</v>
          </cell>
          <cell r="K124">
            <v>0</v>
          </cell>
          <cell r="L124">
            <v>6.5</v>
          </cell>
          <cell r="M124">
            <v>1</v>
          </cell>
          <cell r="N124">
            <v>0</v>
          </cell>
          <cell r="O124">
            <v>0</v>
          </cell>
          <cell r="P124">
            <v>68.8</v>
          </cell>
          <cell r="Q124">
            <v>5</v>
          </cell>
          <cell r="R124">
            <v>0</v>
          </cell>
          <cell r="S124">
            <v>0</v>
          </cell>
        </row>
        <row r="125">
          <cell r="A125" t="str">
            <v>0932301W</v>
          </cell>
          <cell r="B125" t="str">
            <v>VAUJOURS</v>
          </cell>
          <cell r="C125" t="str">
            <v>Collège</v>
          </cell>
          <cell r="D125" t="str">
            <v>HENRI IV</v>
          </cell>
          <cell r="E125">
            <v>536</v>
          </cell>
          <cell r="F125">
            <v>5.5</v>
          </cell>
          <cell r="G125">
            <v>5</v>
          </cell>
          <cell r="H125">
            <v>0.5</v>
          </cell>
          <cell r="I125">
            <v>0</v>
          </cell>
          <cell r="J125">
            <v>0</v>
          </cell>
          <cell r="K125">
            <v>0</v>
          </cell>
          <cell r="L125">
            <v>5.5</v>
          </cell>
          <cell r="M125">
            <v>1</v>
          </cell>
          <cell r="N125">
            <v>0</v>
          </cell>
          <cell r="O125">
            <v>0</v>
          </cell>
          <cell r="P125">
            <v>82.46153846153847</v>
          </cell>
          <cell r="Q125">
            <v>5</v>
          </cell>
          <cell r="R125">
            <v>0</v>
          </cell>
          <cell r="S125">
            <v>0</v>
          </cell>
        </row>
        <row r="126">
          <cell r="A126" t="str">
            <v>0930043S</v>
          </cell>
          <cell r="B126" t="str">
            <v>VILLEMOMBLE</v>
          </cell>
          <cell r="C126" t="str">
            <v>Collège</v>
          </cell>
          <cell r="D126" t="str">
            <v>JEAN DE BEAUMONT</v>
          </cell>
          <cell r="E126">
            <v>548</v>
          </cell>
          <cell r="F126">
            <v>5</v>
          </cell>
          <cell r="G126">
            <v>4.5</v>
          </cell>
          <cell r="H126">
            <v>0.5</v>
          </cell>
          <cell r="I126">
            <v>0</v>
          </cell>
          <cell r="J126">
            <v>0</v>
          </cell>
          <cell r="K126">
            <v>0</v>
          </cell>
          <cell r="L126">
            <v>5</v>
          </cell>
          <cell r="M126">
            <v>1</v>
          </cell>
          <cell r="N126">
            <v>0</v>
          </cell>
          <cell r="O126">
            <v>0</v>
          </cell>
          <cell r="P126">
            <v>91.33333333333333</v>
          </cell>
          <cell r="Q126">
            <v>5</v>
          </cell>
          <cell r="R126">
            <v>0</v>
          </cell>
          <cell r="S126">
            <v>0</v>
          </cell>
        </row>
        <row r="127">
          <cell r="A127" t="str">
            <v>0931227D</v>
          </cell>
          <cell r="B127" t="str">
            <v>VILLEMOMBLE</v>
          </cell>
          <cell r="C127" t="str">
            <v>Collège</v>
          </cell>
          <cell r="D127" t="str">
            <v>PASTEUR</v>
          </cell>
          <cell r="E127">
            <v>612</v>
          </cell>
          <cell r="F127">
            <v>5.25</v>
          </cell>
          <cell r="G127">
            <v>4.75</v>
          </cell>
          <cell r="H127">
            <v>0.5</v>
          </cell>
          <cell r="I127">
            <v>0</v>
          </cell>
          <cell r="J127">
            <v>1</v>
          </cell>
          <cell r="K127">
            <v>1</v>
          </cell>
          <cell r="L127">
            <v>7.25</v>
          </cell>
          <cell r="M127">
            <v>1</v>
          </cell>
          <cell r="N127">
            <v>0</v>
          </cell>
          <cell r="O127">
            <v>0</v>
          </cell>
          <cell r="P127">
            <v>74.18181818181819</v>
          </cell>
          <cell r="Q127">
            <v>6.25</v>
          </cell>
          <cell r="R127">
            <v>0</v>
          </cell>
          <cell r="S1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X175"/>
  <sheetViews>
    <sheetView tabSelected="1" workbookViewId="0" topLeftCell="A1">
      <selection activeCell="Z8" sqref="Z8"/>
    </sheetView>
  </sheetViews>
  <sheetFormatPr defaultColWidth="11.421875" defaultRowHeight="12.75"/>
  <cols>
    <col min="1" max="1" width="1.8515625" style="0" customWidth="1"/>
    <col min="2" max="2" width="9.57421875" style="0" customWidth="1"/>
    <col min="3" max="3" width="17.140625" style="25" customWidth="1"/>
    <col min="4" max="4" width="29.7109375" style="8" customWidth="1"/>
    <col min="5" max="5" width="8.140625" style="31" customWidth="1"/>
    <col min="6" max="6" width="6.7109375" style="9" customWidth="1"/>
    <col min="7" max="7" width="6.140625" style="2" customWidth="1"/>
    <col min="8" max="8" width="7.140625" style="31" customWidth="1"/>
    <col min="9" max="9" width="7.28125" style="42" customWidth="1"/>
    <col min="10" max="10" width="8.57421875" style="42" customWidth="1"/>
    <col min="11" max="15" width="7.28125" style="42" customWidth="1"/>
    <col min="16" max="16" width="7.57421875" style="42" customWidth="1"/>
    <col min="17" max="17" width="6.57421875" style="0" customWidth="1"/>
    <col min="18" max="18" width="6.57421875" style="62" customWidth="1"/>
    <col min="19" max="19" width="8.28125" style="62" customWidth="1"/>
    <col min="20" max="20" width="6.57421875" style="62" customWidth="1"/>
    <col min="21" max="21" width="9.57421875" style="62" customWidth="1"/>
  </cols>
  <sheetData>
    <row r="1" spans="2:21" ht="12.75" customHeight="1">
      <c r="B1" s="3"/>
      <c r="C1" s="3"/>
      <c r="D1" s="3"/>
      <c r="E1" s="29"/>
      <c r="F1" s="4"/>
      <c r="G1" s="5"/>
      <c r="H1" s="33"/>
      <c r="I1" s="41"/>
      <c r="J1" s="41"/>
      <c r="K1" s="41"/>
      <c r="L1" s="41"/>
      <c r="M1" s="41"/>
      <c r="N1" s="41"/>
      <c r="O1" s="41"/>
      <c r="P1" s="41"/>
      <c r="Q1" s="4"/>
      <c r="R1" s="24"/>
      <c r="S1" s="24"/>
      <c r="T1" s="24"/>
      <c r="U1" s="24"/>
    </row>
    <row r="2" spans="2:21" ht="12.75" customHeight="1" thickBot="1">
      <c r="B2" s="3"/>
      <c r="C2" s="3"/>
      <c r="D2" s="3"/>
      <c r="E2" s="29"/>
      <c r="F2" s="4"/>
      <c r="G2" s="5"/>
      <c r="H2" s="33"/>
      <c r="I2" s="41"/>
      <c r="J2" s="41"/>
      <c r="K2" s="41"/>
      <c r="L2" s="41"/>
      <c r="M2" s="41"/>
      <c r="N2" s="41"/>
      <c r="O2" s="41"/>
      <c r="P2" s="41"/>
      <c r="Q2" s="4"/>
      <c r="R2" s="24"/>
      <c r="S2" s="24"/>
      <c r="T2" s="24"/>
      <c r="U2" s="24"/>
    </row>
    <row r="3" spans="2:21" ht="24" customHeight="1" thickBot="1">
      <c r="B3" s="3"/>
      <c r="C3" s="169" t="s">
        <v>309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24"/>
      <c r="T3" s="24"/>
      <c r="U3" s="24"/>
    </row>
    <row r="4" spans="2:21" ht="12.75" customHeight="1">
      <c r="B4" s="3"/>
      <c r="C4" s="3"/>
      <c r="D4" s="3"/>
      <c r="E4" s="29"/>
      <c r="F4" s="4"/>
      <c r="G4" s="5"/>
      <c r="H4" s="33"/>
      <c r="I4" s="41"/>
      <c r="J4" s="41"/>
      <c r="K4" s="41"/>
      <c r="L4" s="41"/>
      <c r="M4" s="41"/>
      <c r="N4" s="41"/>
      <c r="O4" s="41"/>
      <c r="P4" s="41"/>
      <c r="Q4" s="4"/>
      <c r="R4" s="24"/>
      <c r="S4" s="24"/>
      <c r="T4" s="24"/>
      <c r="U4" s="24"/>
    </row>
    <row r="5" spans="2:21" ht="12.75" customHeight="1">
      <c r="B5" s="3"/>
      <c r="C5" s="3"/>
      <c r="D5" s="3"/>
      <c r="E5" s="29"/>
      <c r="F5" s="4"/>
      <c r="G5" s="5"/>
      <c r="H5" s="33"/>
      <c r="I5" s="41"/>
      <c r="J5" s="41"/>
      <c r="K5" s="41"/>
      <c r="L5" s="41"/>
      <c r="M5" s="41"/>
      <c r="N5" s="41"/>
      <c r="O5" s="41"/>
      <c r="P5" s="41"/>
      <c r="Q5" s="4"/>
      <c r="R5" s="24"/>
      <c r="S5" s="24"/>
      <c r="T5" s="24"/>
      <c r="U5" s="24"/>
    </row>
    <row r="6" spans="2:21" ht="12.75" customHeight="1" thickBot="1">
      <c r="B6" s="3"/>
      <c r="C6" s="3"/>
      <c r="D6" s="3"/>
      <c r="E6" s="29"/>
      <c r="F6" s="4"/>
      <c r="G6" s="5"/>
      <c r="H6" s="33"/>
      <c r="I6" s="41"/>
      <c r="J6" s="41"/>
      <c r="K6" s="41"/>
      <c r="L6" s="41"/>
      <c r="M6" s="41"/>
      <c r="N6" s="41"/>
      <c r="O6" s="41"/>
      <c r="P6" s="41"/>
      <c r="Q6" s="4"/>
      <c r="R6" s="24"/>
      <c r="S6" s="24"/>
      <c r="T6" s="24"/>
      <c r="U6" s="24"/>
    </row>
    <row r="7" spans="2:21" ht="12.75" customHeight="1" thickBot="1">
      <c r="B7" s="172" t="s">
        <v>299</v>
      </c>
      <c r="C7" s="173"/>
      <c r="D7" s="173"/>
      <c r="E7" s="208">
        <v>1007</v>
      </c>
      <c r="F7" s="209"/>
      <c r="G7" s="5"/>
      <c r="H7" s="33"/>
      <c r="I7" s="41"/>
      <c r="J7" s="41"/>
      <c r="K7" s="41"/>
      <c r="L7" s="41"/>
      <c r="M7" s="41"/>
      <c r="N7" s="41"/>
      <c r="O7" s="41"/>
      <c r="P7" s="41"/>
      <c r="Q7" s="4"/>
      <c r="R7" s="24"/>
      <c r="S7" s="24"/>
      <c r="T7" s="24"/>
      <c r="U7" s="24"/>
    </row>
    <row r="8" spans="2:21" ht="12.75" customHeight="1" thickBot="1">
      <c r="B8" s="206" t="s">
        <v>300</v>
      </c>
      <c r="C8" s="207"/>
      <c r="D8" s="207"/>
      <c r="E8" s="210">
        <v>949.5</v>
      </c>
      <c r="F8" s="211"/>
      <c r="G8" s="5"/>
      <c r="H8" s="33"/>
      <c r="I8" s="41"/>
      <c r="J8" s="41"/>
      <c r="K8" s="41"/>
      <c r="L8" s="41"/>
      <c r="M8" s="41"/>
      <c r="N8" s="41"/>
      <c r="O8" s="41"/>
      <c r="P8" s="41"/>
      <c r="Q8" s="4"/>
      <c r="R8" s="24"/>
      <c r="S8" s="24"/>
      <c r="T8" s="24"/>
      <c r="U8" s="24"/>
    </row>
    <row r="9" spans="2:21" ht="12.75" customHeight="1">
      <c r="B9" s="216" t="s">
        <v>308</v>
      </c>
      <c r="C9" s="194" t="s">
        <v>301</v>
      </c>
      <c r="D9" s="195"/>
      <c r="E9" s="212">
        <v>14.03</v>
      </c>
      <c r="F9" s="213"/>
      <c r="G9" s="5"/>
      <c r="H9" s="33"/>
      <c r="I9" s="41"/>
      <c r="J9" s="41"/>
      <c r="K9" s="41"/>
      <c r="L9" s="41"/>
      <c r="M9" s="41"/>
      <c r="N9" s="41"/>
      <c r="O9" s="41"/>
      <c r="P9" s="41"/>
      <c r="Q9" s="4"/>
      <c r="R9" s="24"/>
      <c r="S9" s="24"/>
      <c r="T9" s="24"/>
      <c r="U9" s="24"/>
    </row>
    <row r="10" spans="2:21" ht="12.75" customHeight="1">
      <c r="B10" s="217"/>
      <c r="C10" s="203" t="s">
        <v>306</v>
      </c>
      <c r="D10" s="53" t="s">
        <v>302</v>
      </c>
      <c r="E10" s="131">
        <v>1.22</v>
      </c>
      <c r="F10" s="198">
        <v>21.47</v>
      </c>
      <c r="G10" s="5"/>
      <c r="H10" s="33"/>
      <c r="I10" s="41"/>
      <c r="J10" s="41"/>
      <c r="K10" s="41"/>
      <c r="L10" s="41"/>
      <c r="M10" s="41"/>
      <c r="N10" s="41"/>
      <c r="O10" s="41"/>
      <c r="P10" s="41"/>
      <c r="Q10" s="4"/>
      <c r="R10" s="24"/>
      <c r="S10" s="24"/>
      <c r="T10" s="24"/>
      <c r="U10" s="24"/>
    </row>
    <row r="11" spans="2:6" ht="12.75" customHeight="1">
      <c r="B11" s="217"/>
      <c r="C11" s="204"/>
      <c r="D11" s="53" t="s">
        <v>276</v>
      </c>
      <c r="E11" s="132">
        <v>2</v>
      </c>
      <c r="F11" s="198"/>
    </row>
    <row r="12" spans="2:6" ht="12.75" customHeight="1">
      <c r="B12" s="217"/>
      <c r="C12" s="204"/>
      <c r="D12" s="53" t="s">
        <v>303</v>
      </c>
      <c r="E12" s="132">
        <v>2.5</v>
      </c>
      <c r="F12" s="198"/>
    </row>
    <row r="13" spans="2:6" ht="12.75" customHeight="1">
      <c r="B13" s="217"/>
      <c r="C13" s="204"/>
      <c r="D13" s="53" t="s">
        <v>304</v>
      </c>
      <c r="E13" s="132">
        <v>5.5</v>
      </c>
      <c r="F13" s="198"/>
    </row>
    <row r="14" spans="2:6" ht="12.75" customHeight="1">
      <c r="B14" s="217"/>
      <c r="C14" s="204"/>
      <c r="D14" s="53" t="s">
        <v>305</v>
      </c>
      <c r="E14" s="132">
        <v>6.75</v>
      </c>
      <c r="F14" s="198"/>
    </row>
    <row r="15" spans="2:6" ht="12.75" customHeight="1">
      <c r="B15" s="217"/>
      <c r="C15" s="205"/>
      <c r="D15" s="53" t="s">
        <v>312</v>
      </c>
      <c r="E15" s="132">
        <v>4.5</v>
      </c>
      <c r="F15" s="133"/>
    </row>
    <row r="16" spans="2:21" ht="12.75" customHeight="1">
      <c r="B16" s="217"/>
      <c r="C16" s="199" t="s">
        <v>307</v>
      </c>
      <c r="D16" s="200"/>
      <c r="E16" s="214">
        <v>22</v>
      </c>
      <c r="F16" s="215"/>
      <c r="G16" s="36"/>
      <c r="H16" s="36"/>
      <c r="I16" s="43"/>
      <c r="J16" s="43"/>
      <c r="K16" s="43"/>
      <c r="L16" s="43"/>
      <c r="M16" s="43"/>
      <c r="N16" s="43"/>
      <c r="O16" s="43"/>
      <c r="P16" s="43"/>
      <c r="Q16" s="36"/>
      <c r="R16" s="63"/>
      <c r="S16" s="63"/>
      <c r="T16" s="63"/>
      <c r="U16" s="63"/>
    </row>
    <row r="17" spans="2:21" ht="12.75" customHeight="1" thickBot="1">
      <c r="B17" s="217"/>
      <c r="C17" s="201" t="s">
        <v>313</v>
      </c>
      <c r="D17" s="202"/>
      <c r="E17" s="196">
        <f>E9+E10+E11+E12+E13+E14+E16</f>
        <v>54</v>
      </c>
      <c r="F17" s="197"/>
      <c r="G17" s="36"/>
      <c r="H17" s="36"/>
      <c r="I17" s="43"/>
      <c r="J17" s="43"/>
      <c r="K17" s="43"/>
      <c r="L17" s="43"/>
      <c r="M17" s="43"/>
      <c r="N17" s="43"/>
      <c r="O17" s="43"/>
      <c r="P17" s="43"/>
      <c r="Q17" s="36"/>
      <c r="R17" s="63"/>
      <c r="S17" s="63"/>
      <c r="T17" s="63"/>
      <c r="U17" s="63"/>
    </row>
    <row r="18" spans="2:21" ht="12.75" customHeight="1" thickBot="1">
      <c r="B18" s="218"/>
      <c r="C18" s="219" t="s">
        <v>314</v>
      </c>
      <c r="D18" s="220"/>
      <c r="E18" s="221">
        <v>3.5</v>
      </c>
      <c r="F18" s="222"/>
      <c r="G18" s="36"/>
      <c r="H18" s="36"/>
      <c r="I18" s="43"/>
      <c r="J18" s="43"/>
      <c r="K18" s="43"/>
      <c r="L18" s="43"/>
      <c r="M18" s="43"/>
      <c r="N18" s="43"/>
      <c r="O18" s="43"/>
      <c r="P18" s="43"/>
      <c r="Q18" s="36"/>
      <c r="R18" s="63"/>
      <c r="S18" s="63"/>
      <c r="T18" s="63"/>
      <c r="U18" s="63"/>
    </row>
    <row r="19" spans="2:21" ht="12.75" customHeight="1" thickBot="1">
      <c r="B19" s="219" t="s">
        <v>315</v>
      </c>
      <c r="C19" s="223"/>
      <c r="D19" s="220"/>
      <c r="E19" s="224">
        <f>E17+E18</f>
        <v>57.5</v>
      </c>
      <c r="F19" s="222"/>
      <c r="G19" s="36"/>
      <c r="H19" s="36"/>
      <c r="I19" s="43"/>
      <c r="J19" s="43"/>
      <c r="K19" s="43"/>
      <c r="L19" s="43"/>
      <c r="M19" s="43"/>
      <c r="N19" s="43"/>
      <c r="O19" s="43"/>
      <c r="P19" s="43"/>
      <c r="Q19" s="36"/>
      <c r="R19" s="63"/>
      <c r="S19" s="63"/>
      <c r="T19" s="63"/>
      <c r="U19" s="63"/>
    </row>
    <row r="20" spans="2:21" ht="12.75" customHeight="1">
      <c r="B20" s="3"/>
      <c r="C20" s="3"/>
      <c r="D20" s="3"/>
      <c r="E20" s="36"/>
      <c r="F20" s="36"/>
      <c r="G20" s="36"/>
      <c r="H20" s="36"/>
      <c r="I20" s="43"/>
      <c r="J20" s="43"/>
      <c r="K20" s="43"/>
      <c r="L20" s="43"/>
      <c r="M20" s="43"/>
      <c r="N20" s="43"/>
      <c r="O20" s="43"/>
      <c r="P20" s="43"/>
      <c r="Q20" s="36"/>
      <c r="R20" s="63"/>
      <c r="S20" s="63"/>
      <c r="T20" s="63"/>
      <c r="U20" s="63"/>
    </row>
    <row r="21" spans="2:21" ht="12.75" customHeight="1">
      <c r="B21" s="3"/>
      <c r="C21" s="3"/>
      <c r="D21" s="3"/>
      <c r="E21" s="36"/>
      <c r="F21" s="36"/>
      <c r="G21" s="36"/>
      <c r="H21" s="36"/>
      <c r="I21" s="43"/>
      <c r="J21" s="43"/>
      <c r="K21" s="43"/>
      <c r="L21" s="43"/>
      <c r="M21" s="43"/>
      <c r="N21" s="43"/>
      <c r="O21" s="43"/>
      <c r="P21" s="43"/>
      <c r="Q21" s="36"/>
      <c r="R21" s="63"/>
      <c r="S21" s="63"/>
      <c r="T21" s="63"/>
      <c r="U21" s="63"/>
    </row>
    <row r="22" spans="2:21" ht="12.75" customHeight="1" thickBot="1">
      <c r="B22" s="6"/>
      <c r="C22" s="7"/>
      <c r="E22" s="30"/>
      <c r="G22" s="10"/>
      <c r="H22" s="30"/>
      <c r="I22" s="44"/>
      <c r="J22" s="44"/>
      <c r="K22" s="44"/>
      <c r="L22" s="44"/>
      <c r="M22" s="44"/>
      <c r="N22" s="44"/>
      <c r="O22" s="44"/>
      <c r="P22" s="44"/>
      <c r="Q22" s="11"/>
      <c r="R22" s="64"/>
      <c r="S22" s="64"/>
      <c r="T22" s="64"/>
      <c r="U22" s="64"/>
    </row>
    <row r="23" spans="2:21" ht="16.5" customHeight="1" thickBot="1">
      <c r="B23" s="167" t="s">
        <v>118</v>
      </c>
      <c r="C23" s="168"/>
      <c r="D23" s="168"/>
      <c r="E23" s="160" t="s">
        <v>119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</row>
    <row r="24" spans="2:21" ht="53.25" customHeight="1" thickBot="1">
      <c r="B24" s="157" t="s">
        <v>120</v>
      </c>
      <c r="C24" s="165" t="s">
        <v>121</v>
      </c>
      <c r="D24" s="166" t="s">
        <v>122</v>
      </c>
      <c r="E24" s="186" t="s">
        <v>278</v>
      </c>
      <c r="F24" s="187"/>
      <c r="G24" s="187"/>
      <c r="H24" s="187"/>
      <c r="I24" s="188"/>
      <c r="J24" s="186" t="s">
        <v>308</v>
      </c>
      <c r="K24" s="187"/>
      <c r="L24" s="187"/>
      <c r="M24" s="187"/>
      <c r="N24" s="187"/>
      <c r="O24" s="187"/>
      <c r="P24" s="188"/>
      <c r="Q24" s="159" t="s">
        <v>287</v>
      </c>
      <c r="R24" s="155"/>
      <c r="S24" s="155"/>
      <c r="T24" s="155"/>
      <c r="U24" s="156"/>
    </row>
    <row r="25" spans="2:21" ht="76.5" customHeight="1" thickBot="1">
      <c r="B25" s="163"/>
      <c r="C25" s="164"/>
      <c r="D25" s="158"/>
      <c r="E25" s="61" t="s">
        <v>290</v>
      </c>
      <c r="F25" s="58" t="s">
        <v>275</v>
      </c>
      <c r="G25" s="58" t="s">
        <v>274</v>
      </c>
      <c r="H25" s="59" t="s">
        <v>286</v>
      </c>
      <c r="I25" s="69" t="s">
        <v>124</v>
      </c>
      <c r="J25" s="73" t="s">
        <v>280</v>
      </c>
      <c r="K25" s="60" t="s">
        <v>281</v>
      </c>
      <c r="L25" s="60" t="s">
        <v>282</v>
      </c>
      <c r="M25" s="60" t="s">
        <v>283</v>
      </c>
      <c r="N25" s="60" t="s">
        <v>310</v>
      </c>
      <c r="O25" s="60" t="s">
        <v>284</v>
      </c>
      <c r="P25" s="69" t="s">
        <v>289</v>
      </c>
      <c r="Q25" s="124" t="s">
        <v>288</v>
      </c>
      <c r="R25" s="125" t="s">
        <v>292</v>
      </c>
      <c r="S25" s="125" t="s">
        <v>293</v>
      </c>
      <c r="T25" s="126" t="s">
        <v>291</v>
      </c>
      <c r="U25" s="125" t="s">
        <v>296</v>
      </c>
    </row>
    <row r="26" spans="2:21" s="1" customFormat="1" ht="19.5" customHeight="1">
      <c r="B26" s="49" t="s">
        <v>0</v>
      </c>
      <c r="C26" s="50" t="s">
        <v>125</v>
      </c>
      <c r="D26" s="51" t="s">
        <v>126</v>
      </c>
      <c r="E26" s="66">
        <f>F26+G26</f>
        <v>12.5</v>
      </c>
      <c r="F26" s="67">
        <v>8.5</v>
      </c>
      <c r="G26" s="67">
        <f>VLOOKUP(B26,'[1]Collèges_publics au 01_02_13'!$A$2:$S$127,8,FALSE)</f>
        <v>4</v>
      </c>
      <c r="H26" s="68">
        <f>VLOOKUP(B26,'[1]Collèges_publics au 01_02_13'!$A$2:$S$127,11,FALSE)</f>
        <v>0</v>
      </c>
      <c r="I26" s="70">
        <f>SUM(F26:H26)</f>
        <v>12.5</v>
      </c>
      <c r="J26" s="54">
        <f>I26-H26</f>
        <v>12.5</v>
      </c>
      <c r="K26" s="65">
        <f>J26</f>
        <v>12.5</v>
      </c>
      <c r="L26" s="65">
        <f>K26</f>
        <v>12.5</v>
      </c>
      <c r="M26" s="65">
        <f>L26</f>
        <v>12.5</v>
      </c>
      <c r="N26" s="65" t="s">
        <v>279</v>
      </c>
      <c r="O26" s="65">
        <f>M26+H26</f>
        <v>12.5</v>
      </c>
      <c r="P26" s="70">
        <f>I26-O26</f>
        <v>0</v>
      </c>
      <c r="Q26" s="87">
        <f>O26</f>
        <v>12.5</v>
      </c>
      <c r="R26" s="51" t="s">
        <v>285</v>
      </c>
      <c r="S26" s="88">
        <v>691</v>
      </c>
      <c r="T26" s="94">
        <f>S26/Q26</f>
        <v>55.28</v>
      </c>
      <c r="U26" s="121"/>
    </row>
    <row r="27" spans="2:21" s="1" customFormat="1" ht="19.5" customHeight="1">
      <c r="B27" s="139" t="s">
        <v>1</v>
      </c>
      <c r="C27" s="140" t="s">
        <v>125</v>
      </c>
      <c r="D27" s="141" t="s">
        <v>127</v>
      </c>
      <c r="E27" s="57">
        <f aca="true" t="shared" si="0" ref="E27:E88">F27+G27</f>
        <v>10.79</v>
      </c>
      <c r="F27" s="52">
        <v>8.79</v>
      </c>
      <c r="G27" s="32">
        <f>VLOOKUP(B27,'[1]Collèges_publics au 01_02_13'!$A$2:$S$127,8,FALSE)</f>
        <v>2</v>
      </c>
      <c r="H27" s="35">
        <f>VLOOKUP(B27,'[1]Collèges_publics au 01_02_13'!$A$2:$S$127,11,FALSE)</f>
        <v>0</v>
      </c>
      <c r="I27" s="71">
        <f aca="true" t="shared" si="1" ref="I27:I59">SUM(F27:H27)</f>
        <v>10.79</v>
      </c>
      <c r="J27" s="54">
        <f aca="true" t="shared" si="2" ref="J27:J88">I27-H27</f>
        <v>10.79</v>
      </c>
      <c r="K27" s="91">
        <v>10.5</v>
      </c>
      <c r="L27" s="65">
        <f aca="true" t="shared" si="3" ref="L27:M77">K27</f>
        <v>10.5</v>
      </c>
      <c r="M27" s="65">
        <f t="shared" si="3"/>
        <v>10.5</v>
      </c>
      <c r="N27" s="65" t="s">
        <v>279</v>
      </c>
      <c r="O27" s="143">
        <v>11</v>
      </c>
      <c r="P27" s="137">
        <f aca="true" t="shared" si="4" ref="P27:P89">I27-O27</f>
        <v>-0.21000000000000085</v>
      </c>
      <c r="Q27" s="138">
        <f aca="true" t="shared" si="5" ref="Q27:Q89">O27</f>
        <v>11</v>
      </c>
      <c r="R27" s="14" t="s">
        <v>123</v>
      </c>
      <c r="S27" s="84">
        <v>653</v>
      </c>
      <c r="T27" s="95">
        <f>S27/Q27</f>
        <v>59.36363636363637</v>
      </c>
      <c r="U27" s="90"/>
    </row>
    <row r="28" spans="2:21" s="1" customFormat="1" ht="19.5" customHeight="1">
      <c r="B28" s="12" t="s">
        <v>2</v>
      </c>
      <c r="C28" s="13" t="s">
        <v>125</v>
      </c>
      <c r="D28" s="14" t="s">
        <v>128</v>
      </c>
      <c r="E28" s="57">
        <f t="shared" si="0"/>
        <v>8.5</v>
      </c>
      <c r="F28" s="52">
        <v>6.5</v>
      </c>
      <c r="G28" s="32">
        <f>VLOOKUP(B28,'[1]Collèges_publics au 01_02_13'!$A$2:$S$127,8,FALSE)</f>
        <v>2</v>
      </c>
      <c r="H28" s="35">
        <f>VLOOKUP(B28,'[1]Collèges_publics au 01_02_13'!$A$2:$S$127,11,FALSE)</f>
        <v>0</v>
      </c>
      <c r="I28" s="71">
        <f t="shared" si="1"/>
        <v>8.5</v>
      </c>
      <c r="J28" s="54">
        <f t="shared" si="2"/>
        <v>8.5</v>
      </c>
      <c r="K28" s="65">
        <f aca="true" t="shared" si="6" ref="K28:K46">J28</f>
        <v>8.5</v>
      </c>
      <c r="L28" s="65">
        <f t="shared" si="3"/>
        <v>8.5</v>
      </c>
      <c r="M28" s="65">
        <f t="shared" si="3"/>
        <v>8.5</v>
      </c>
      <c r="N28" s="65" t="s">
        <v>279</v>
      </c>
      <c r="O28" s="65">
        <f aca="true" t="shared" si="7" ref="O28:O89">M28+H28</f>
        <v>8.5</v>
      </c>
      <c r="P28" s="70">
        <f t="shared" si="4"/>
        <v>0</v>
      </c>
      <c r="Q28" s="89">
        <f t="shared" si="5"/>
        <v>8.5</v>
      </c>
      <c r="R28" s="14" t="s">
        <v>123</v>
      </c>
      <c r="S28" s="84">
        <v>618</v>
      </c>
      <c r="T28" s="95">
        <f aca="true" t="shared" si="8" ref="T28:T90">S28/Q28</f>
        <v>72.70588235294117</v>
      </c>
      <c r="U28" s="90"/>
    </row>
    <row r="29" spans="2:21" s="1" customFormat="1" ht="19.5" customHeight="1">
      <c r="B29" s="12" t="s">
        <v>3</v>
      </c>
      <c r="C29" s="13" t="s">
        <v>125</v>
      </c>
      <c r="D29" s="14" t="s">
        <v>129</v>
      </c>
      <c r="E29" s="57">
        <f t="shared" si="0"/>
        <v>6.5</v>
      </c>
      <c r="F29" s="52">
        <v>5</v>
      </c>
      <c r="G29" s="32">
        <f>VLOOKUP(B29,'[1]Collèges_publics au 01_02_13'!$A$2:$S$127,8,FALSE)</f>
        <v>1.5</v>
      </c>
      <c r="H29" s="35">
        <f>VLOOKUP(B29,'[1]Collèges_publics au 01_02_13'!$A$2:$S$127,11,FALSE)</f>
        <v>0</v>
      </c>
      <c r="I29" s="71">
        <f t="shared" si="1"/>
        <v>6.5</v>
      </c>
      <c r="J29" s="54">
        <f t="shared" si="2"/>
        <v>6.5</v>
      </c>
      <c r="K29" s="65">
        <f t="shared" si="6"/>
        <v>6.5</v>
      </c>
      <c r="L29" s="65">
        <f t="shared" si="3"/>
        <v>6.5</v>
      </c>
      <c r="M29" s="65">
        <f t="shared" si="3"/>
        <v>6.5</v>
      </c>
      <c r="N29" s="65" t="s">
        <v>279</v>
      </c>
      <c r="O29" s="65">
        <f t="shared" si="7"/>
        <v>6.5</v>
      </c>
      <c r="P29" s="70">
        <f t="shared" si="4"/>
        <v>0</v>
      </c>
      <c r="Q29" s="89">
        <f t="shared" si="5"/>
        <v>6.5</v>
      </c>
      <c r="R29" s="14" t="s">
        <v>123</v>
      </c>
      <c r="S29" s="84">
        <v>406</v>
      </c>
      <c r="T29" s="95">
        <f t="shared" si="8"/>
        <v>62.46153846153846</v>
      </c>
      <c r="U29" s="90"/>
    </row>
    <row r="30" spans="2:21" s="1" customFormat="1" ht="19.5" customHeight="1">
      <c r="B30" s="12" t="s">
        <v>4</v>
      </c>
      <c r="C30" s="13" t="s">
        <v>125</v>
      </c>
      <c r="D30" s="14" t="s">
        <v>130</v>
      </c>
      <c r="E30" s="57">
        <f t="shared" si="0"/>
        <v>12</v>
      </c>
      <c r="F30" s="52">
        <v>8</v>
      </c>
      <c r="G30" s="32">
        <f>VLOOKUP(B30,'[1]Collèges_publics au 01_02_13'!$A$2:$S$127,8,FALSE)</f>
        <v>4</v>
      </c>
      <c r="H30" s="35">
        <f>VLOOKUP(B30,'[1]Collèges_publics au 01_02_13'!$A$2:$S$127,11,FALSE)</f>
        <v>2</v>
      </c>
      <c r="I30" s="71">
        <f>SUM(F30:H30)</f>
        <v>14</v>
      </c>
      <c r="J30" s="54">
        <f t="shared" si="2"/>
        <v>12</v>
      </c>
      <c r="K30" s="65">
        <f t="shared" si="6"/>
        <v>12</v>
      </c>
      <c r="L30" s="65">
        <f t="shared" si="3"/>
        <v>12</v>
      </c>
      <c r="M30" s="65">
        <f t="shared" si="3"/>
        <v>12</v>
      </c>
      <c r="N30" s="65" t="s">
        <v>279</v>
      </c>
      <c r="O30" s="65">
        <f t="shared" si="7"/>
        <v>14</v>
      </c>
      <c r="P30" s="70">
        <f t="shared" si="4"/>
        <v>0</v>
      </c>
      <c r="Q30" s="89">
        <f t="shared" si="5"/>
        <v>14</v>
      </c>
      <c r="R30" s="14" t="s">
        <v>285</v>
      </c>
      <c r="S30" s="84">
        <v>615</v>
      </c>
      <c r="T30" s="95">
        <f t="shared" si="8"/>
        <v>43.92857142857143</v>
      </c>
      <c r="U30" s="90"/>
    </row>
    <row r="31" spans="2:21" s="1" customFormat="1" ht="19.5" customHeight="1">
      <c r="B31" s="12" t="s">
        <v>31</v>
      </c>
      <c r="C31" s="13" t="s">
        <v>131</v>
      </c>
      <c r="D31" s="14" t="s">
        <v>132</v>
      </c>
      <c r="E31" s="57">
        <f t="shared" si="0"/>
        <v>5.5</v>
      </c>
      <c r="F31" s="52">
        <v>4.5</v>
      </c>
      <c r="G31" s="32">
        <f>VLOOKUP(B31,'[1]Collèges_publics au 01_02_13'!$A$2:$S$127,8,FALSE)</f>
        <v>1</v>
      </c>
      <c r="H31" s="35">
        <f>VLOOKUP(B31,'[1]Collèges_publics au 01_02_13'!$A$2:$S$127,11,FALSE)</f>
        <v>1</v>
      </c>
      <c r="I31" s="71">
        <f t="shared" si="1"/>
        <v>6.5</v>
      </c>
      <c r="J31" s="54">
        <f t="shared" si="2"/>
        <v>5.5</v>
      </c>
      <c r="K31" s="65">
        <f t="shared" si="6"/>
        <v>5.5</v>
      </c>
      <c r="L31" s="65">
        <f t="shared" si="3"/>
        <v>5.5</v>
      </c>
      <c r="M31" s="65">
        <f t="shared" si="3"/>
        <v>5.5</v>
      </c>
      <c r="N31" s="65" t="s">
        <v>279</v>
      </c>
      <c r="O31" s="65">
        <f t="shared" si="7"/>
        <v>6.5</v>
      </c>
      <c r="P31" s="70">
        <f t="shared" si="4"/>
        <v>0</v>
      </c>
      <c r="Q31" s="89">
        <f t="shared" si="5"/>
        <v>6.5</v>
      </c>
      <c r="R31" s="14"/>
      <c r="S31" s="84">
        <v>562</v>
      </c>
      <c r="T31" s="95">
        <f t="shared" si="8"/>
        <v>86.46153846153847</v>
      </c>
      <c r="U31" s="90"/>
    </row>
    <row r="32" spans="2:21" s="1" customFormat="1" ht="19.5" customHeight="1">
      <c r="B32" s="12" t="s">
        <v>32</v>
      </c>
      <c r="C32" s="13" t="s">
        <v>133</v>
      </c>
      <c r="D32" s="14" t="s">
        <v>134</v>
      </c>
      <c r="E32" s="57">
        <f t="shared" si="0"/>
        <v>10</v>
      </c>
      <c r="F32" s="52">
        <v>8.5</v>
      </c>
      <c r="G32" s="32">
        <f>VLOOKUP(B32,'[1]Collèges_publics au 01_02_13'!$A$2:$S$127,8,FALSE)</f>
        <v>1.5</v>
      </c>
      <c r="H32" s="35">
        <f>VLOOKUP(B32,'[1]Collèges_publics au 01_02_13'!$A$2:$S$127,11,FALSE)</f>
        <v>1</v>
      </c>
      <c r="I32" s="71">
        <f t="shared" si="1"/>
        <v>11</v>
      </c>
      <c r="J32" s="54">
        <f t="shared" si="2"/>
        <v>10</v>
      </c>
      <c r="K32" s="65">
        <f t="shared" si="6"/>
        <v>10</v>
      </c>
      <c r="L32" s="65">
        <f t="shared" si="3"/>
        <v>10</v>
      </c>
      <c r="M32" s="65">
        <f t="shared" si="3"/>
        <v>10</v>
      </c>
      <c r="N32" s="65" t="s">
        <v>279</v>
      </c>
      <c r="O32" s="65">
        <f t="shared" si="7"/>
        <v>11</v>
      </c>
      <c r="P32" s="70">
        <f t="shared" si="4"/>
        <v>0</v>
      </c>
      <c r="Q32" s="89">
        <f t="shared" si="5"/>
        <v>11</v>
      </c>
      <c r="R32" s="14" t="s">
        <v>123</v>
      </c>
      <c r="S32" s="84">
        <v>759</v>
      </c>
      <c r="T32" s="95">
        <f t="shared" si="8"/>
        <v>69</v>
      </c>
      <c r="U32" s="90"/>
    </row>
    <row r="33" spans="2:21" s="1" customFormat="1" ht="19.5" customHeight="1">
      <c r="B33" s="12" t="s">
        <v>135</v>
      </c>
      <c r="C33" s="13" t="s">
        <v>133</v>
      </c>
      <c r="D33" s="14" t="s">
        <v>136</v>
      </c>
      <c r="E33" s="57">
        <f t="shared" si="0"/>
        <v>10.5</v>
      </c>
      <c r="F33" s="52">
        <v>9</v>
      </c>
      <c r="G33" s="32">
        <f>VLOOKUP(B33,'[1]Collèges_publics au 01_02_13'!$A$2:$S$127,8,FALSE)</f>
        <v>1.5</v>
      </c>
      <c r="H33" s="35">
        <f>VLOOKUP(B33,'[1]Collèges_publics au 01_02_13'!$A$2:$S$127,11,FALSE)</f>
        <v>0</v>
      </c>
      <c r="I33" s="71">
        <f t="shared" si="1"/>
        <v>10.5</v>
      </c>
      <c r="J33" s="54">
        <f t="shared" si="2"/>
        <v>10.5</v>
      </c>
      <c r="K33" s="65">
        <f t="shared" si="6"/>
        <v>10.5</v>
      </c>
      <c r="L33" s="65">
        <f t="shared" si="3"/>
        <v>10.5</v>
      </c>
      <c r="M33" s="65">
        <f t="shared" si="3"/>
        <v>10.5</v>
      </c>
      <c r="N33" s="65" t="s">
        <v>279</v>
      </c>
      <c r="O33" s="65">
        <f t="shared" si="7"/>
        <v>10.5</v>
      </c>
      <c r="P33" s="70">
        <f t="shared" si="4"/>
        <v>0</v>
      </c>
      <c r="Q33" s="89">
        <f t="shared" si="5"/>
        <v>10.5</v>
      </c>
      <c r="R33" s="14" t="s">
        <v>123</v>
      </c>
      <c r="S33" s="84">
        <v>584</v>
      </c>
      <c r="T33" s="95">
        <f t="shared" si="8"/>
        <v>55.61904761904762</v>
      </c>
      <c r="U33" s="90"/>
    </row>
    <row r="34" spans="2:21" s="1" customFormat="1" ht="19.5" customHeight="1">
      <c r="B34" s="12" t="s">
        <v>33</v>
      </c>
      <c r="C34" s="13" t="s">
        <v>133</v>
      </c>
      <c r="D34" s="14" t="s">
        <v>137</v>
      </c>
      <c r="E34" s="57">
        <f t="shared" si="0"/>
        <v>7.5</v>
      </c>
      <c r="F34" s="52">
        <v>6</v>
      </c>
      <c r="G34" s="32">
        <f>VLOOKUP(B34,'[1]Collèges_publics au 01_02_13'!$A$2:$S$127,8,FALSE)</f>
        <v>1.5</v>
      </c>
      <c r="H34" s="35">
        <f>VLOOKUP(B34,'[1]Collèges_publics au 01_02_13'!$A$2:$S$127,11,FALSE)</f>
        <v>0</v>
      </c>
      <c r="I34" s="71">
        <f t="shared" si="1"/>
        <v>7.5</v>
      </c>
      <c r="J34" s="54">
        <f t="shared" si="2"/>
        <v>7.5</v>
      </c>
      <c r="K34" s="65">
        <f t="shared" si="6"/>
        <v>7.5</v>
      </c>
      <c r="L34" s="65">
        <f t="shared" si="3"/>
        <v>7.5</v>
      </c>
      <c r="M34" s="65">
        <f t="shared" si="3"/>
        <v>7.5</v>
      </c>
      <c r="N34" s="65" t="s">
        <v>279</v>
      </c>
      <c r="O34" s="65">
        <f t="shared" si="7"/>
        <v>7.5</v>
      </c>
      <c r="P34" s="70">
        <f t="shared" si="4"/>
        <v>0</v>
      </c>
      <c r="Q34" s="89">
        <f t="shared" si="5"/>
        <v>7.5</v>
      </c>
      <c r="R34" s="14"/>
      <c r="S34" s="84">
        <v>529</v>
      </c>
      <c r="T34" s="95">
        <f t="shared" si="8"/>
        <v>70.53333333333333</v>
      </c>
      <c r="U34" s="90"/>
    </row>
    <row r="35" spans="2:21" s="1" customFormat="1" ht="19.5" customHeight="1">
      <c r="B35" s="12" t="s">
        <v>34</v>
      </c>
      <c r="C35" s="13" t="s">
        <v>133</v>
      </c>
      <c r="D35" s="14" t="s">
        <v>138</v>
      </c>
      <c r="E35" s="57">
        <f t="shared" si="0"/>
        <v>9</v>
      </c>
      <c r="F35" s="52">
        <v>7.5</v>
      </c>
      <c r="G35" s="32">
        <f>VLOOKUP(B35,'[1]Collèges_publics au 01_02_13'!$A$2:$S$127,8,FALSE)</f>
        <v>1.5</v>
      </c>
      <c r="H35" s="35">
        <f>VLOOKUP(B35,'[1]Collèges_publics au 01_02_13'!$A$2:$S$127,11,FALSE)</f>
        <v>0</v>
      </c>
      <c r="I35" s="71">
        <f t="shared" si="1"/>
        <v>9</v>
      </c>
      <c r="J35" s="54">
        <f t="shared" si="2"/>
        <v>9</v>
      </c>
      <c r="K35" s="65">
        <f t="shared" si="6"/>
        <v>9</v>
      </c>
      <c r="L35" s="65">
        <f t="shared" si="3"/>
        <v>9</v>
      </c>
      <c r="M35" s="65">
        <f t="shared" si="3"/>
        <v>9</v>
      </c>
      <c r="N35" s="65" t="s">
        <v>279</v>
      </c>
      <c r="O35" s="65">
        <f t="shared" si="7"/>
        <v>9</v>
      </c>
      <c r="P35" s="70">
        <f t="shared" si="4"/>
        <v>0</v>
      </c>
      <c r="Q35" s="89">
        <f t="shared" si="5"/>
        <v>9</v>
      </c>
      <c r="R35" s="14" t="s">
        <v>123</v>
      </c>
      <c r="S35" s="84">
        <v>620</v>
      </c>
      <c r="T35" s="95">
        <f t="shared" si="8"/>
        <v>68.88888888888889</v>
      </c>
      <c r="U35" s="90"/>
    </row>
    <row r="36" spans="2:21" s="1" customFormat="1" ht="19.5" customHeight="1">
      <c r="B36" s="12" t="s">
        <v>39</v>
      </c>
      <c r="C36" s="13" t="s">
        <v>139</v>
      </c>
      <c r="D36" s="14" t="s">
        <v>140</v>
      </c>
      <c r="E36" s="57">
        <f t="shared" si="0"/>
        <v>11</v>
      </c>
      <c r="F36" s="52">
        <v>9.5</v>
      </c>
      <c r="G36" s="32">
        <f>VLOOKUP(B36,'[1]Collèges_publics au 01_02_13'!$A$2:$S$127,8,FALSE)</f>
        <v>1.5</v>
      </c>
      <c r="H36" s="35">
        <f>VLOOKUP(B36,'[1]Collèges_publics au 01_02_13'!$A$2:$S$127,11,FALSE)</f>
        <v>0</v>
      </c>
      <c r="I36" s="71">
        <f t="shared" si="1"/>
        <v>11</v>
      </c>
      <c r="J36" s="54">
        <f t="shared" si="2"/>
        <v>11</v>
      </c>
      <c r="K36" s="65">
        <f t="shared" si="6"/>
        <v>11</v>
      </c>
      <c r="L36" s="65">
        <f t="shared" si="3"/>
        <v>11</v>
      </c>
      <c r="M36" s="65">
        <f t="shared" si="3"/>
        <v>11</v>
      </c>
      <c r="N36" s="65" t="s">
        <v>279</v>
      </c>
      <c r="O36" s="65">
        <f t="shared" si="7"/>
        <v>11</v>
      </c>
      <c r="P36" s="70">
        <f t="shared" si="4"/>
        <v>0</v>
      </c>
      <c r="Q36" s="89">
        <f t="shared" si="5"/>
        <v>11</v>
      </c>
      <c r="R36" s="14" t="s">
        <v>123</v>
      </c>
      <c r="S36" s="84">
        <v>686</v>
      </c>
      <c r="T36" s="95">
        <f t="shared" si="8"/>
        <v>62.36363636363637</v>
      </c>
      <c r="U36" s="90"/>
    </row>
    <row r="37" spans="2:21" s="1" customFormat="1" ht="19.5" customHeight="1">
      <c r="B37" s="16" t="s">
        <v>40</v>
      </c>
      <c r="C37" s="13" t="s">
        <v>139</v>
      </c>
      <c r="D37" s="17" t="s">
        <v>141</v>
      </c>
      <c r="E37" s="57">
        <f t="shared" si="0"/>
        <v>9.5</v>
      </c>
      <c r="F37" s="52">
        <v>7.5</v>
      </c>
      <c r="G37" s="32">
        <f>VLOOKUP(B37,'[1]Collèges_publics au 01_02_13'!$A$2:$S$127,8,FALSE)</f>
        <v>2</v>
      </c>
      <c r="H37" s="35">
        <f>VLOOKUP(B37,'[1]Collèges_publics au 01_02_13'!$A$2:$S$127,11,FALSE)</f>
        <v>0</v>
      </c>
      <c r="I37" s="71">
        <f t="shared" si="1"/>
        <v>9.5</v>
      </c>
      <c r="J37" s="54">
        <f t="shared" si="2"/>
        <v>9.5</v>
      </c>
      <c r="K37" s="65">
        <f t="shared" si="6"/>
        <v>9.5</v>
      </c>
      <c r="L37" s="65">
        <f t="shared" si="3"/>
        <v>9.5</v>
      </c>
      <c r="M37" s="65">
        <f t="shared" si="3"/>
        <v>9.5</v>
      </c>
      <c r="N37" s="65" t="s">
        <v>279</v>
      </c>
      <c r="O37" s="65">
        <f t="shared" si="7"/>
        <v>9.5</v>
      </c>
      <c r="P37" s="70">
        <f t="shared" si="4"/>
        <v>0</v>
      </c>
      <c r="Q37" s="89">
        <f t="shared" si="5"/>
        <v>9.5</v>
      </c>
      <c r="R37" s="17" t="s">
        <v>123</v>
      </c>
      <c r="S37" s="84">
        <v>602</v>
      </c>
      <c r="T37" s="95">
        <f t="shared" si="8"/>
        <v>63.36842105263158</v>
      </c>
      <c r="U37" s="90"/>
    </row>
    <row r="38" spans="2:21" s="1" customFormat="1" ht="19.5" customHeight="1">
      <c r="B38" s="134" t="s">
        <v>41</v>
      </c>
      <c r="C38" s="135" t="s">
        <v>139</v>
      </c>
      <c r="D38" s="136" t="s">
        <v>142</v>
      </c>
      <c r="E38" s="57">
        <f t="shared" si="0"/>
        <v>11.5</v>
      </c>
      <c r="F38" s="52">
        <v>7.5</v>
      </c>
      <c r="G38" s="32">
        <f>VLOOKUP(B38,'[1]Collèges_publics au 01_02_13'!$A$2:$S$127,8,FALSE)</f>
        <v>4</v>
      </c>
      <c r="H38" s="35">
        <f>VLOOKUP(B38,'[1]Collèges_publics au 01_02_13'!$A$2:$S$127,11,FALSE)</f>
        <v>0</v>
      </c>
      <c r="I38" s="71">
        <f t="shared" si="1"/>
        <v>11.5</v>
      </c>
      <c r="J38" s="54">
        <f t="shared" si="2"/>
        <v>11.5</v>
      </c>
      <c r="K38" s="65">
        <f t="shared" si="6"/>
        <v>11.5</v>
      </c>
      <c r="L38" s="65">
        <f t="shared" si="3"/>
        <v>11.5</v>
      </c>
      <c r="M38" s="92">
        <v>11</v>
      </c>
      <c r="N38" s="65" t="s">
        <v>279</v>
      </c>
      <c r="O38" s="65">
        <f t="shared" si="7"/>
        <v>11</v>
      </c>
      <c r="P38" s="144">
        <f t="shared" si="4"/>
        <v>0.5</v>
      </c>
      <c r="Q38" s="142">
        <f t="shared" si="5"/>
        <v>11</v>
      </c>
      <c r="R38" s="14" t="s">
        <v>285</v>
      </c>
      <c r="S38" s="84">
        <v>580</v>
      </c>
      <c r="T38" s="95">
        <f t="shared" si="8"/>
        <v>52.72727272727273</v>
      </c>
      <c r="U38" s="145" t="s">
        <v>295</v>
      </c>
    </row>
    <row r="39" spans="2:21" s="1" customFormat="1" ht="19.5" customHeight="1">
      <c r="B39" s="16" t="s">
        <v>46</v>
      </c>
      <c r="C39" s="18" t="s">
        <v>144</v>
      </c>
      <c r="D39" s="17" t="s">
        <v>145</v>
      </c>
      <c r="E39" s="57">
        <f t="shared" si="0"/>
        <v>5.5</v>
      </c>
      <c r="F39" s="52">
        <v>4.5</v>
      </c>
      <c r="G39" s="32">
        <f>VLOOKUP(B39,'[1]Collèges_publics au 01_02_13'!$A$2:$S$127,8,FALSE)</f>
        <v>1</v>
      </c>
      <c r="H39" s="35">
        <f>VLOOKUP(B39,'[1]Collèges_publics au 01_02_13'!$A$2:$S$127,11,FALSE)</f>
        <v>0</v>
      </c>
      <c r="I39" s="71">
        <f t="shared" si="1"/>
        <v>5.5</v>
      </c>
      <c r="J39" s="54">
        <f t="shared" si="2"/>
        <v>5.5</v>
      </c>
      <c r="K39" s="65">
        <f t="shared" si="6"/>
        <v>5.5</v>
      </c>
      <c r="L39" s="65">
        <f t="shared" si="3"/>
        <v>5.5</v>
      </c>
      <c r="M39" s="65">
        <f t="shared" si="3"/>
        <v>5.5</v>
      </c>
      <c r="N39" s="65" t="s">
        <v>279</v>
      </c>
      <c r="O39" s="65">
        <f t="shared" si="7"/>
        <v>5.5</v>
      </c>
      <c r="P39" s="70">
        <f t="shared" si="4"/>
        <v>0</v>
      </c>
      <c r="Q39" s="89">
        <f t="shared" si="5"/>
        <v>5.5</v>
      </c>
      <c r="R39" s="17"/>
      <c r="S39" s="84">
        <v>589</v>
      </c>
      <c r="T39" s="95">
        <f t="shared" si="8"/>
        <v>107.0909090909091</v>
      </c>
      <c r="U39" s="90"/>
    </row>
    <row r="40" spans="2:21" s="1" customFormat="1" ht="19.5" customHeight="1">
      <c r="B40" s="12" t="s">
        <v>38</v>
      </c>
      <c r="C40" s="18" t="s">
        <v>146</v>
      </c>
      <c r="D40" s="14" t="s">
        <v>147</v>
      </c>
      <c r="E40" s="57">
        <f t="shared" si="0"/>
        <v>5.5</v>
      </c>
      <c r="F40" s="52">
        <v>4</v>
      </c>
      <c r="G40" s="32">
        <f>VLOOKUP(B40,'[1]Collèges_publics au 01_02_13'!$A$2:$S$127,8,FALSE)</f>
        <v>1.5</v>
      </c>
      <c r="H40" s="35">
        <f>VLOOKUP(B40,'[1]Collèges_publics au 01_02_13'!$A$2:$S$127,11,FALSE)</f>
        <v>0</v>
      </c>
      <c r="I40" s="71">
        <f t="shared" si="1"/>
        <v>5.5</v>
      </c>
      <c r="J40" s="54">
        <f t="shared" si="2"/>
        <v>5.5</v>
      </c>
      <c r="K40" s="65">
        <f t="shared" si="6"/>
        <v>5.5</v>
      </c>
      <c r="L40" s="65">
        <f t="shared" si="3"/>
        <v>5.5</v>
      </c>
      <c r="M40" s="65">
        <f t="shared" si="3"/>
        <v>5.5</v>
      </c>
      <c r="N40" s="65" t="s">
        <v>279</v>
      </c>
      <c r="O40" s="65">
        <f t="shared" si="7"/>
        <v>5.5</v>
      </c>
      <c r="P40" s="70">
        <f t="shared" si="4"/>
        <v>0</v>
      </c>
      <c r="Q40" s="89">
        <f t="shared" si="5"/>
        <v>5.5</v>
      </c>
      <c r="R40" s="14" t="s">
        <v>123</v>
      </c>
      <c r="S40" s="84">
        <v>330</v>
      </c>
      <c r="T40" s="95">
        <f t="shared" si="8"/>
        <v>60</v>
      </c>
      <c r="U40" s="90"/>
    </row>
    <row r="41" spans="2:21" s="1" customFormat="1" ht="19.5" customHeight="1">
      <c r="B41" s="12" t="s">
        <v>81</v>
      </c>
      <c r="C41" s="18" t="s">
        <v>148</v>
      </c>
      <c r="D41" s="14" t="s">
        <v>149</v>
      </c>
      <c r="E41" s="57">
        <f t="shared" si="0"/>
        <v>11</v>
      </c>
      <c r="F41" s="52">
        <v>9.5</v>
      </c>
      <c r="G41" s="32">
        <f>VLOOKUP(B41,'[1]Collèges_publics au 01_02_13'!$A$2:$S$127,8,FALSE)</f>
        <v>1.5</v>
      </c>
      <c r="H41" s="35">
        <f>VLOOKUP(B41,'[1]Collèges_publics au 01_02_13'!$A$2:$S$127,11,FALSE)</f>
        <v>0</v>
      </c>
      <c r="I41" s="71">
        <f t="shared" si="1"/>
        <v>11</v>
      </c>
      <c r="J41" s="54">
        <f t="shared" si="2"/>
        <v>11</v>
      </c>
      <c r="K41" s="65">
        <f t="shared" si="6"/>
        <v>11</v>
      </c>
      <c r="L41" s="65">
        <f t="shared" si="3"/>
        <v>11</v>
      </c>
      <c r="M41" s="65">
        <f t="shared" si="3"/>
        <v>11</v>
      </c>
      <c r="N41" s="65" t="s">
        <v>279</v>
      </c>
      <c r="O41" s="65">
        <f t="shared" si="7"/>
        <v>11</v>
      </c>
      <c r="P41" s="70">
        <f t="shared" si="4"/>
        <v>0</v>
      </c>
      <c r="Q41" s="89">
        <f t="shared" si="5"/>
        <v>11</v>
      </c>
      <c r="R41" s="14" t="s">
        <v>123</v>
      </c>
      <c r="S41" s="84">
        <v>692</v>
      </c>
      <c r="T41" s="95">
        <f t="shared" si="8"/>
        <v>62.90909090909091</v>
      </c>
      <c r="U41" s="90"/>
    </row>
    <row r="42" spans="2:21" s="1" customFormat="1" ht="19.5" customHeight="1">
      <c r="B42" s="12" t="s">
        <v>82</v>
      </c>
      <c r="C42" s="18" t="s">
        <v>148</v>
      </c>
      <c r="D42" s="14" t="s">
        <v>150</v>
      </c>
      <c r="E42" s="57">
        <f t="shared" si="0"/>
        <v>8</v>
      </c>
      <c r="F42" s="52">
        <v>6.5</v>
      </c>
      <c r="G42" s="32">
        <f>VLOOKUP(B42,'[1]Collèges_publics au 01_02_13'!$A$2:$S$127,8,FALSE)</f>
        <v>1.5</v>
      </c>
      <c r="H42" s="35">
        <f>VLOOKUP(B42,'[1]Collèges_publics au 01_02_13'!$A$2:$S$127,11,FALSE)</f>
        <v>1</v>
      </c>
      <c r="I42" s="71">
        <f t="shared" si="1"/>
        <v>9</v>
      </c>
      <c r="J42" s="54">
        <f t="shared" si="2"/>
        <v>8</v>
      </c>
      <c r="K42" s="65">
        <f t="shared" si="6"/>
        <v>8</v>
      </c>
      <c r="L42" s="65">
        <f t="shared" si="3"/>
        <v>8</v>
      </c>
      <c r="M42" s="65">
        <f t="shared" si="3"/>
        <v>8</v>
      </c>
      <c r="N42" s="65" t="s">
        <v>279</v>
      </c>
      <c r="O42" s="65">
        <f t="shared" si="7"/>
        <v>9</v>
      </c>
      <c r="P42" s="70">
        <f t="shared" si="4"/>
        <v>0</v>
      </c>
      <c r="Q42" s="89">
        <f t="shared" si="5"/>
        <v>9</v>
      </c>
      <c r="R42" s="14" t="s">
        <v>123</v>
      </c>
      <c r="S42" s="84">
        <v>622</v>
      </c>
      <c r="T42" s="95">
        <f t="shared" si="8"/>
        <v>69.11111111111111</v>
      </c>
      <c r="U42" s="90"/>
    </row>
    <row r="43" spans="2:21" s="1" customFormat="1" ht="19.5" customHeight="1">
      <c r="B43" s="12" t="s">
        <v>88</v>
      </c>
      <c r="C43" s="18" t="s">
        <v>151</v>
      </c>
      <c r="D43" s="14" t="s">
        <v>152</v>
      </c>
      <c r="E43" s="57">
        <f t="shared" si="0"/>
        <v>8</v>
      </c>
      <c r="F43" s="52">
        <v>6.5</v>
      </c>
      <c r="G43" s="32">
        <f>VLOOKUP(B43,'[1]Collèges_publics au 01_02_13'!$A$2:$S$127,8,FALSE)</f>
        <v>1.5</v>
      </c>
      <c r="H43" s="35">
        <f>VLOOKUP(B43,'[1]Collèges_publics au 01_02_13'!$A$2:$S$127,11,FALSE)</f>
        <v>2</v>
      </c>
      <c r="I43" s="71">
        <f>SUM(F43:H43)</f>
        <v>10</v>
      </c>
      <c r="J43" s="54">
        <f t="shared" si="2"/>
        <v>8</v>
      </c>
      <c r="K43" s="65">
        <f t="shared" si="6"/>
        <v>8</v>
      </c>
      <c r="L43" s="65">
        <f t="shared" si="3"/>
        <v>8</v>
      </c>
      <c r="M43" s="65">
        <f t="shared" si="3"/>
        <v>8</v>
      </c>
      <c r="N43" s="65" t="s">
        <v>279</v>
      </c>
      <c r="O43" s="65">
        <f t="shared" si="7"/>
        <v>10</v>
      </c>
      <c r="P43" s="70">
        <f t="shared" si="4"/>
        <v>0</v>
      </c>
      <c r="Q43" s="89">
        <f t="shared" si="5"/>
        <v>10</v>
      </c>
      <c r="R43" s="14" t="s">
        <v>285</v>
      </c>
      <c r="S43" s="84">
        <v>467</v>
      </c>
      <c r="T43" s="95">
        <f t="shared" si="8"/>
        <v>46.7</v>
      </c>
      <c r="U43" s="90"/>
    </row>
    <row r="44" spans="2:21" s="1" customFormat="1" ht="19.5" customHeight="1">
      <c r="B44" s="12" t="s">
        <v>89</v>
      </c>
      <c r="C44" s="18" t="s">
        <v>151</v>
      </c>
      <c r="D44" s="14" t="s">
        <v>153</v>
      </c>
      <c r="E44" s="57">
        <f t="shared" si="0"/>
        <v>10.5</v>
      </c>
      <c r="F44" s="52">
        <v>9</v>
      </c>
      <c r="G44" s="32">
        <f>VLOOKUP(B44,'[1]Collèges_publics au 01_02_13'!$A$2:$S$127,8,FALSE)</f>
        <v>1.5</v>
      </c>
      <c r="H44" s="35">
        <f>VLOOKUP(B44,'[1]Collèges_publics au 01_02_13'!$A$2:$S$127,11,FALSE)</f>
        <v>0</v>
      </c>
      <c r="I44" s="71">
        <f t="shared" si="1"/>
        <v>10.5</v>
      </c>
      <c r="J44" s="54">
        <f t="shared" si="2"/>
        <v>10.5</v>
      </c>
      <c r="K44" s="65">
        <f t="shared" si="6"/>
        <v>10.5</v>
      </c>
      <c r="L44" s="65">
        <f t="shared" si="3"/>
        <v>10.5</v>
      </c>
      <c r="M44" s="65">
        <f t="shared" si="3"/>
        <v>10.5</v>
      </c>
      <c r="N44" s="65" t="s">
        <v>279</v>
      </c>
      <c r="O44" s="65">
        <f t="shared" si="7"/>
        <v>10.5</v>
      </c>
      <c r="P44" s="70">
        <f t="shared" si="4"/>
        <v>0</v>
      </c>
      <c r="Q44" s="89">
        <f t="shared" si="5"/>
        <v>10.5</v>
      </c>
      <c r="R44" s="14" t="s">
        <v>123</v>
      </c>
      <c r="S44" s="84">
        <v>751</v>
      </c>
      <c r="T44" s="95">
        <f t="shared" si="8"/>
        <v>71.52380952380952</v>
      </c>
      <c r="U44" s="90"/>
    </row>
    <row r="45" spans="2:21" s="1" customFormat="1" ht="19.5" customHeight="1">
      <c r="B45" s="12" t="s">
        <v>90</v>
      </c>
      <c r="C45" s="18" t="s">
        <v>151</v>
      </c>
      <c r="D45" s="14" t="s">
        <v>154</v>
      </c>
      <c r="E45" s="57">
        <f t="shared" si="0"/>
        <v>8</v>
      </c>
      <c r="F45" s="52">
        <v>6</v>
      </c>
      <c r="G45" s="32">
        <f>VLOOKUP(B45,'[1]Collèges_publics au 01_02_13'!$A$2:$S$127,8,FALSE)</f>
        <v>2</v>
      </c>
      <c r="H45" s="35">
        <f>VLOOKUP(B45,'[1]Collèges_publics au 01_02_13'!$A$2:$S$127,11,FALSE)</f>
        <v>0</v>
      </c>
      <c r="I45" s="71">
        <f t="shared" si="1"/>
        <v>8</v>
      </c>
      <c r="J45" s="54">
        <f t="shared" si="2"/>
        <v>8</v>
      </c>
      <c r="K45" s="65">
        <f t="shared" si="6"/>
        <v>8</v>
      </c>
      <c r="L45" s="65">
        <f t="shared" si="3"/>
        <v>8</v>
      </c>
      <c r="M45" s="65">
        <f t="shared" si="3"/>
        <v>8</v>
      </c>
      <c r="N45" s="65" t="s">
        <v>279</v>
      </c>
      <c r="O45" s="65">
        <f t="shared" si="7"/>
        <v>8</v>
      </c>
      <c r="P45" s="70">
        <f t="shared" si="4"/>
        <v>0</v>
      </c>
      <c r="Q45" s="89">
        <f t="shared" si="5"/>
        <v>8</v>
      </c>
      <c r="R45" s="14" t="s">
        <v>123</v>
      </c>
      <c r="S45" s="84">
        <v>540</v>
      </c>
      <c r="T45" s="95">
        <f t="shared" si="8"/>
        <v>67.5</v>
      </c>
      <c r="U45" s="90"/>
    </row>
    <row r="46" spans="2:21" s="1" customFormat="1" ht="19.5" customHeight="1">
      <c r="B46" s="16" t="s">
        <v>91</v>
      </c>
      <c r="C46" s="18" t="s">
        <v>151</v>
      </c>
      <c r="D46" s="14" t="s">
        <v>155</v>
      </c>
      <c r="E46" s="57">
        <f t="shared" si="0"/>
        <v>9.5</v>
      </c>
      <c r="F46" s="52">
        <v>8</v>
      </c>
      <c r="G46" s="32">
        <f>VLOOKUP(B46,'[1]Collèges_publics au 01_02_13'!$A$2:$S$127,8,FALSE)</f>
        <v>1.5</v>
      </c>
      <c r="H46" s="35">
        <f>VLOOKUP(B46,'[1]Collèges_publics au 01_02_13'!$A$2:$S$127,11,FALSE)</f>
        <v>0</v>
      </c>
      <c r="I46" s="71">
        <f t="shared" si="1"/>
        <v>9.5</v>
      </c>
      <c r="J46" s="54">
        <f t="shared" si="2"/>
        <v>9.5</v>
      </c>
      <c r="K46" s="65">
        <f t="shared" si="6"/>
        <v>9.5</v>
      </c>
      <c r="L46" s="65">
        <f t="shared" si="3"/>
        <v>9.5</v>
      </c>
      <c r="M46" s="65">
        <f t="shared" si="3"/>
        <v>9.5</v>
      </c>
      <c r="N46" s="65" t="s">
        <v>279</v>
      </c>
      <c r="O46" s="65">
        <f t="shared" si="7"/>
        <v>9.5</v>
      </c>
      <c r="P46" s="70">
        <f t="shared" si="4"/>
        <v>0</v>
      </c>
      <c r="Q46" s="89">
        <f t="shared" si="5"/>
        <v>9.5</v>
      </c>
      <c r="R46" s="14" t="s">
        <v>123</v>
      </c>
      <c r="S46" s="84">
        <v>488</v>
      </c>
      <c r="T46" s="95">
        <f t="shared" si="8"/>
        <v>51.36842105263158</v>
      </c>
      <c r="U46" s="90"/>
    </row>
    <row r="47" spans="2:24" s="1" customFormat="1" ht="19.5" customHeight="1">
      <c r="B47" s="139" t="s">
        <v>92</v>
      </c>
      <c r="C47" s="140" t="s">
        <v>151</v>
      </c>
      <c r="D47" s="141" t="s">
        <v>156</v>
      </c>
      <c r="E47" s="57">
        <f t="shared" si="0"/>
        <v>9.35</v>
      </c>
      <c r="F47" s="52">
        <v>7.85</v>
      </c>
      <c r="G47" s="32">
        <f>VLOOKUP(B47,'[1]Collèges_publics au 01_02_13'!$A$2:$S$127,8,FALSE)</f>
        <v>1.5</v>
      </c>
      <c r="H47" s="35">
        <f>VLOOKUP(B47,'[1]Collèges_publics au 01_02_13'!$A$2:$S$127,11,FALSE)</f>
        <v>0</v>
      </c>
      <c r="I47" s="71">
        <f t="shared" si="1"/>
        <v>9.35</v>
      </c>
      <c r="J47" s="54">
        <f t="shared" si="2"/>
        <v>9.35</v>
      </c>
      <c r="K47" s="91">
        <v>9</v>
      </c>
      <c r="L47" s="65">
        <f t="shared" si="3"/>
        <v>9</v>
      </c>
      <c r="M47" s="65">
        <f t="shared" si="3"/>
        <v>9</v>
      </c>
      <c r="N47" s="65" t="s">
        <v>279</v>
      </c>
      <c r="O47" s="143">
        <v>9.5</v>
      </c>
      <c r="P47" s="137">
        <f t="shared" si="4"/>
        <v>-0.15000000000000036</v>
      </c>
      <c r="Q47" s="138">
        <f t="shared" si="5"/>
        <v>9.5</v>
      </c>
      <c r="R47" s="14" t="s">
        <v>123</v>
      </c>
      <c r="S47" s="84">
        <v>579</v>
      </c>
      <c r="T47" s="95">
        <f t="shared" si="8"/>
        <v>60.94736842105263</v>
      </c>
      <c r="U47" s="90"/>
      <c r="X47" s="130"/>
    </row>
    <row r="48" spans="2:21" s="1" customFormat="1" ht="19.5" customHeight="1">
      <c r="B48" s="139" t="s">
        <v>93</v>
      </c>
      <c r="C48" s="140" t="s">
        <v>151</v>
      </c>
      <c r="D48" s="141" t="s">
        <v>273</v>
      </c>
      <c r="E48" s="57">
        <f t="shared" si="0"/>
        <v>11.5</v>
      </c>
      <c r="F48" s="52">
        <v>7.5</v>
      </c>
      <c r="G48" s="32">
        <f>VLOOKUP(B48,'[1]Collèges_publics au 01_02_13'!$A$2:$S$127,8,FALSE)</f>
        <v>4</v>
      </c>
      <c r="H48" s="35">
        <v>0.75</v>
      </c>
      <c r="I48" s="71">
        <f t="shared" si="1"/>
        <v>12.25</v>
      </c>
      <c r="J48" s="93">
        <f t="shared" si="2"/>
        <v>11.5</v>
      </c>
      <c r="K48" s="28">
        <v>11.5</v>
      </c>
      <c r="L48" s="65">
        <f t="shared" si="3"/>
        <v>11.5</v>
      </c>
      <c r="M48" s="65">
        <f t="shared" si="3"/>
        <v>11.5</v>
      </c>
      <c r="N48" s="65" t="s">
        <v>279</v>
      </c>
      <c r="O48" s="143">
        <v>12.5</v>
      </c>
      <c r="P48" s="137">
        <f t="shared" si="4"/>
        <v>-0.25</v>
      </c>
      <c r="Q48" s="138">
        <f t="shared" si="5"/>
        <v>12.5</v>
      </c>
      <c r="R48" s="14" t="s">
        <v>285</v>
      </c>
      <c r="S48" s="84">
        <v>535</v>
      </c>
      <c r="T48" s="95">
        <f t="shared" si="8"/>
        <v>42.8</v>
      </c>
      <c r="U48" s="90"/>
    </row>
    <row r="49" spans="2:21" s="1" customFormat="1" ht="19.5" customHeight="1">
      <c r="B49" s="16" t="s">
        <v>94</v>
      </c>
      <c r="C49" s="18" t="s">
        <v>151</v>
      </c>
      <c r="D49" s="14" t="s">
        <v>157</v>
      </c>
      <c r="E49" s="57">
        <f t="shared" si="0"/>
        <v>7</v>
      </c>
      <c r="F49" s="52">
        <v>5.5</v>
      </c>
      <c r="G49" s="32">
        <f>VLOOKUP(B49,'[1]Collèges_publics au 01_02_13'!$A$2:$S$127,8,FALSE)</f>
        <v>1.5</v>
      </c>
      <c r="H49" s="35">
        <f>VLOOKUP(B49,'[1]Collèges_publics au 01_02_13'!$A$2:$S$127,11,FALSE)</f>
        <v>0</v>
      </c>
      <c r="I49" s="71">
        <f t="shared" si="1"/>
        <v>7</v>
      </c>
      <c r="J49" s="54">
        <f t="shared" si="2"/>
        <v>7</v>
      </c>
      <c r="K49" s="65">
        <f aca="true" t="shared" si="9" ref="K49:K55">J49</f>
        <v>7</v>
      </c>
      <c r="L49" s="65">
        <f t="shared" si="3"/>
        <v>7</v>
      </c>
      <c r="M49" s="65">
        <f t="shared" si="3"/>
        <v>7</v>
      </c>
      <c r="N49" s="65" t="s">
        <v>279</v>
      </c>
      <c r="O49" s="65">
        <f t="shared" si="7"/>
        <v>7</v>
      </c>
      <c r="P49" s="70">
        <f t="shared" si="4"/>
        <v>0</v>
      </c>
      <c r="Q49" s="89">
        <f t="shared" si="5"/>
        <v>7</v>
      </c>
      <c r="R49" s="14" t="s">
        <v>123</v>
      </c>
      <c r="S49" s="84">
        <v>376</v>
      </c>
      <c r="T49" s="95">
        <f t="shared" si="8"/>
        <v>53.714285714285715</v>
      </c>
      <c r="U49" s="90"/>
    </row>
    <row r="50" spans="2:21" s="1" customFormat="1" ht="19.5" customHeight="1">
      <c r="B50" s="134" t="s">
        <v>95</v>
      </c>
      <c r="C50" s="135" t="s">
        <v>272</v>
      </c>
      <c r="D50" s="136" t="s">
        <v>158</v>
      </c>
      <c r="E50" s="57">
        <f t="shared" si="0"/>
        <v>10</v>
      </c>
      <c r="F50" s="52">
        <v>6</v>
      </c>
      <c r="G50" s="32">
        <f>VLOOKUP(B50,'[1]Collèges_publics au 01_02_13'!$A$2:$S$127,8,FALSE)</f>
        <v>4</v>
      </c>
      <c r="H50" s="35">
        <f>VLOOKUP(B50,'[1]Collèges_publics au 01_02_13'!$A$2:$S$127,11,FALSE)</f>
        <v>3</v>
      </c>
      <c r="I50" s="71">
        <f t="shared" si="1"/>
        <v>13</v>
      </c>
      <c r="J50" s="54">
        <f t="shared" si="2"/>
        <v>10</v>
      </c>
      <c r="K50" s="65">
        <f t="shared" si="9"/>
        <v>10</v>
      </c>
      <c r="L50" s="65">
        <f t="shared" si="3"/>
        <v>10</v>
      </c>
      <c r="M50" s="92">
        <v>9</v>
      </c>
      <c r="N50" s="65" t="s">
        <v>279</v>
      </c>
      <c r="O50" s="65">
        <f t="shared" si="7"/>
        <v>12</v>
      </c>
      <c r="P50" s="144">
        <f t="shared" si="4"/>
        <v>1</v>
      </c>
      <c r="Q50" s="142">
        <f t="shared" si="5"/>
        <v>12</v>
      </c>
      <c r="R50" s="14" t="s">
        <v>285</v>
      </c>
      <c r="S50" s="84">
        <v>675</v>
      </c>
      <c r="T50" s="95">
        <f t="shared" si="8"/>
        <v>56.25</v>
      </c>
      <c r="U50" s="145" t="s">
        <v>295</v>
      </c>
    </row>
    <row r="51" spans="2:21" s="21" customFormat="1" ht="19.5" customHeight="1">
      <c r="B51" s="19" t="s">
        <v>159</v>
      </c>
      <c r="C51" s="20" t="s">
        <v>151</v>
      </c>
      <c r="D51" s="15" t="s">
        <v>160</v>
      </c>
      <c r="E51" s="57">
        <f t="shared" si="0"/>
        <v>1</v>
      </c>
      <c r="F51" s="74">
        <v>1</v>
      </c>
      <c r="G51" s="32">
        <f>VLOOKUP(B51,'[1]Collèges_publics au 01_02_13'!$A$2:$S$127,8,FALSE)</f>
        <v>0</v>
      </c>
      <c r="H51" s="35">
        <f>VLOOKUP(B51,'[1]Collèges_publics au 01_02_13'!$A$2:$S$127,11,FALSE)</f>
        <v>0</v>
      </c>
      <c r="I51" s="71">
        <f t="shared" si="1"/>
        <v>1</v>
      </c>
      <c r="J51" s="54">
        <f t="shared" si="2"/>
        <v>1</v>
      </c>
      <c r="K51" s="65">
        <f t="shared" si="9"/>
        <v>1</v>
      </c>
      <c r="L51" s="65">
        <f t="shared" si="3"/>
        <v>1</v>
      </c>
      <c r="M51" s="65">
        <f t="shared" si="3"/>
        <v>1</v>
      </c>
      <c r="N51" s="65" t="s">
        <v>279</v>
      </c>
      <c r="O51" s="65">
        <f t="shared" si="7"/>
        <v>1</v>
      </c>
      <c r="P51" s="70">
        <f t="shared" si="4"/>
        <v>0</v>
      </c>
      <c r="Q51" s="89">
        <f t="shared" si="5"/>
        <v>1</v>
      </c>
      <c r="R51" s="85"/>
      <c r="S51" s="85"/>
      <c r="T51" s="95">
        <f t="shared" si="8"/>
        <v>0</v>
      </c>
      <c r="U51" s="90"/>
    </row>
    <row r="52" spans="2:21" s="1" customFormat="1" ht="19.5" customHeight="1">
      <c r="B52" s="16" t="s">
        <v>96</v>
      </c>
      <c r="C52" s="13" t="s">
        <v>161</v>
      </c>
      <c r="D52" s="14" t="s">
        <v>162</v>
      </c>
      <c r="E52" s="57">
        <f t="shared" si="0"/>
        <v>9.5</v>
      </c>
      <c r="F52" s="52">
        <v>8</v>
      </c>
      <c r="G52" s="32">
        <f>VLOOKUP(B52,'[1]Collèges_publics au 01_02_13'!$A$2:$S$127,8,FALSE)</f>
        <v>1.5</v>
      </c>
      <c r="H52" s="35">
        <f>VLOOKUP(B52,'[1]Collèges_publics au 01_02_13'!$A$2:$S$127,11,FALSE)</f>
        <v>0</v>
      </c>
      <c r="I52" s="71">
        <f t="shared" si="1"/>
        <v>9.5</v>
      </c>
      <c r="J52" s="54">
        <f t="shared" si="2"/>
        <v>9.5</v>
      </c>
      <c r="K52" s="65">
        <f t="shared" si="9"/>
        <v>9.5</v>
      </c>
      <c r="L52" s="65">
        <f t="shared" si="3"/>
        <v>9.5</v>
      </c>
      <c r="M52" s="65">
        <f t="shared" si="3"/>
        <v>9.5</v>
      </c>
      <c r="N52" s="65" t="s">
        <v>279</v>
      </c>
      <c r="O52" s="65">
        <f t="shared" si="7"/>
        <v>9.5</v>
      </c>
      <c r="P52" s="70">
        <f t="shared" si="4"/>
        <v>0</v>
      </c>
      <c r="Q52" s="89">
        <f t="shared" si="5"/>
        <v>9.5</v>
      </c>
      <c r="R52" s="14" t="s">
        <v>123</v>
      </c>
      <c r="S52" s="84">
        <v>681</v>
      </c>
      <c r="T52" s="95">
        <f t="shared" si="8"/>
        <v>71.6842105263158</v>
      </c>
      <c r="U52" s="90"/>
    </row>
    <row r="53" spans="2:21" s="1" customFormat="1" ht="19.5" customHeight="1">
      <c r="B53" s="12" t="s">
        <v>97</v>
      </c>
      <c r="C53" s="13" t="s">
        <v>161</v>
      </c>
      <c r="D53" s="14" t="s">
        <v>163</v>
      </c>
      <c r="E53" s="57">
        <f t="shared" si="0"/>
        <v>6</v>
      </c>
      <c r="F53" s="52">
        <v>4.5</v>
      </c>
      <c r="G53" s="32">
        <f>VLOOKUP(B53,'[1]Collèges_publics au 01_02_13'!$A$2:$S$127,8,FALSE)</f>
        <v>1.5</v>
      </c>
      <c r="H53" s="35">
        <f>VLOOKUP(B53,'[1]Collèges_publics au 01_02_13'!$A$2:$S$127,11,FALSE)</f>
        <v>0</v>
      </c>
      <c r="I53" s="71">
        <f t="shared" si="1"/>
        <v>6</v>
      </c>
      <c r="J53" s="54">
        <f t="shared" si="2"/>
        <v>6</v>
      </c>
      <c r="K53" s="65">
        <f t="shared" si="9"/>
        <v>6</v>
      </c>
      <c r="L53" s="65">
        <f t="shared" si="3"/>
        <v>6</v>
      </c>
      <c r="M53" s="65">
        <f t="shared" si="3"/>
        <v>6</v>
      </c>
      <c r="N53" s="65" t="s">
        <v>279</v>
      </c>
      <c r="O53" s="65">
        <f t="shared" si="7"/>
        <v>6</v>
      </c>
      <c r="P53" s="70">
        <f t="shared" si="4"/>
        <v>0</v>
      </c>
      <c r="Q53" s="89">
        <f t="shared" si="5"/>
        <v>6</v>
      </c>
      <c r="R53" s="14" t="s">
        <v>123</v>
      </c>
      <c r="S53" s="84">
        <v>380</v>
      </c>
      <c r="T53" s="95">
        <f t="shared" si="8"/>
        <v>63.333333333333336</v>
      </c>
      <c r="U53" s="90"/>
    </row>
    <row r="54" spans="2:21" s="1" customFormat="1" ht="19.5" customHeight="1">
      <c r="B54" s="12" t="s">
        <v>98</v>
      </c>
      <c r="C54" s="13" t="s">
        <v>161</v>
      </c>
      <c r="D54" s="14" t="s">
        <v>164</v>
      </c>
      <c r="E54" s="57">
        <f t="shared" si="0"/>
        <v>8</v>
      </c>
      <c r="F54" s="52">
        <v>6.5</v>
      </c>
      <c r="G54" s="32">
        <f>VLOOKUP(B54,'[1]Collèges_publics au 01_02_13'!$A$2:$S$127,8,FALSE)</f>
        <v>1.5</v>
      </c>
      <c r="H54" s="35">
        <f>VLOOKUP(B54,'[1]Collèges_publics au 01_02_13'!$A$2:$S$127,11,FALSE)</f>
        <v>0</v>
      </c>
      <c r="I54" s="71">
        <f t="shared" si="1"/>
        <v>8</v>
      </c>
      <c r="J54" s="54">
        <f t="shared" si="2"/>
        <v>8</v>
      </c>
      <c r="K54" s="65">
        <f t="shared" si="9"/>
        <v>8</v>
      </c>
      <c r="L54" s="65">
        <f t="shared" si="3"/>
        <v>8</v>
      </c>
      <c r="M54" s="65">
        <f t="shared" si="3"/>
        <v>8</v>
      </c>
      <c r="N54" s="65" t="s">
        <v>279</v>
      </c>
      <c r="O54" s="65">
        <f t="shared" si="7"/>
        <v>8</v>
      </c>
      <c r="P54" s="70">
        <f t="shared" si="4"/>
        <v>0</v>
      </c>
      <c r="Q54" s="89">
        <f t="shared" si="5"/>
        <v>8</v>
      </c>
      <c r="R54" s="14" t="s">
        <v>123</v>
      </c>
      <c r="S54" s="84">
        <v>567</v>
      </c>
      <c r="T54" s="95">
        <f t="shared" si="8"/>
        <v>70.875</v>
      </c>
      <c r="U54" s="90"/>
    </row>
    <row r="55" spans="2:21" s="1" customFormat="1" ht="19.5" customHeight="1">
      <c r="B55" s="134" t="s">
        <v>103</v>
      </c>
      <c r="C55" s="135" t="s">
        <v>165</v>
      </c>
      <c r="D55" s="136" t="s">
        <v>166</v>
      </c>
      <c r="E55" s="57">
        <f t="shared" si="0"/>
        <v>12</v>
      </c>
      <c r="F55" s="52">
        <v>8</v>
      </c>
      <c r="G55" s="32">
        <f>VLOOKUP(B55,'[1]Collèges_publics au 01_02_13'!$A$2:$S$127,8,FALSE)</f>
        <v>4</v>
      </c>
      <c r="H55" s="35">
        <f>VLOOKUP(B55,'[1]Collèges_publics au 01_02_13'!$A$2:$S$127,11,FALSE)</f>
        <v>0</v>
      </c>
      <c r="I55" s="71">
        <f>SUM(F55:H55)</f>
        <v>12</v>
      </c>
      <c r="J55" s="54">
        <f t="shared" si="2"/>
        <v>12</v>
      </c>
      <c r="K55" s="65">
        <f t="shared" si="9"/>
        <v>12</v>
      </c>
      <c r="L55" s="65">
        <f t="shared" si="3"/>
        <v>12</v>
      </c>
      <c r="M55" s="92">
        <v>11.5</v>
      </c>
      <c r="N55" s="65" t="s">
        <v>279</v>
      </c>
      <c r="O55" s="65">
        <f t="shared" si="7"/>
        <v>11.5</v>
      </c>
      <c r="P55" s="70">
        <f t="shared" si="4"/>
        <v>0.5</v>
      </c>
      <c r="Q55" s="142">
        <f t="shared" si="5"/>
        <v>11.5</v>
      </c>
      <c r="R55" s="14" t="s">
        <v>285</v>
      </c>
      <c r="S55" s="84">
        <v>456</v>
      </c>
      <c r="T55" s="95">
        <f t="shared" si="8"/>
        <v>39.65217391304348</v>
      </c>
      <c r="U55" s="145" t="s">
        <v>295</v>
      </c>
    </row>
    <row r="56" spans="2:21" s="1" customFormat="1" ht="19.5" customHeight="1">
      <c r="B56" s="139" t="s">
        <v>104</v>
      </c>
      <c r="C56" s="140" t="s">
        <v>165</v>
      </c>
      <c r="D56" s="141" t="s">
        <v>167</v>
      </c>
      <c r="E56" s="57">
        <f t="shared" si="0"/>
        <v>8.6</v>
      </c>
      <c r="F56" s="52">
        <v>7.1</v>
      </c>
      <c r="G56" s="32">
        <f>VLOOKUP(B56,'[1]Collèges_publics au 01_02_13'!$A$2:$S$127,8,FALSE)</f>
        <v>1.5</v>
      </c>
      <c r="H56" s="35">
        <f>VLOOKUP(B56,'[1]Collèges_publics au 01_02_13'!$A$2:$S$127,11,FALSE)</f>
        <v>1</v>
      </c>
      <c r="I56" s="71">
        <f t="shared" si="1"/>
        <v>9.6</v>
      </c>
      <c r="J56" s="54">
        <f t="shared" si="2"/>
        <v>8.6</v>
      </c>
      <c r="K56" s="91">
        <v>8.5</v>
      </c>
      <c r="L56" s="65">
        <f t="shared" si="3"/>
        <v>8.5</v>
      </c>
      <c r="M56" s="65">
        <f t="shared" si="3"/>
        <v>8.5</v>
      </c>
      <c r="N56" s="65" t="s">
        <v>279</v>
      </c>
      <c r="O56" s="143">
        <v>10</v>
      </c>
      <c r="P56" s="70">
        <f t="shared" si="4"/>
        <v>-0.40000000000000036</v>
      </c>
      <c r="Q56" s="138">
        <f t="shared" si="5"/>
        <v>10</v>
      </c>
      <c r="R56" s="14" t="s">
        <v>123</v>
      </c>
      <c r="S56" s="84">
        <v>590</v>
      </c>
      <c r="T56" s="95">
        <f t="shared" si="8"/>
        <v>59</v>
      </c>
      <c r="U56" s="90"/>
    </row>
    <row r="57" spans="2:21" s="1" customFormat="1" ht="19.5" customHeight="1">
      <c r="B57" s="139" t="s">
        <v>105</v>
      </c>
      <c r="C57" s="140" t="s">
        <v>165</v>
      </c>
      <c r="D57" s="141" t="s">
        <v>150</v>
      </c>
      <c r="E57" s="57">
        <f t="shared" si="0"/>
        <v>10.04</v>
      </c>
      <c r="F57" s="52">
        <v>8.54</v>
      </c>
      <c r="G57" s="32">
        <f>VLOOKUP(B57,'[1]Collèges_publics au 01_02_13'!$A$2:$S$127,8,FALSE)</f>
        <v>1.5</v>
      </c>
      <c r="H57" s="35">
        <f>VLOOKUP(B57,'[1]Collèges_publics au 01_02_13'!$A$2:$S$127,11,FALSE)</f>
        <v>0</v>
      </c>
      <c r="I57" s="71">
        <f t="shared" si="1"/>
        <v>10.04</v>
      </c>
      <c r="J57" s="54">
        <f t="shared" si="2"/>
        <v>10.04</v>
      </c>
      <c r="K57" s="91">
        <v>10</v>
      </c>
      <c r="L57" s="65">
        <f t="shared" si="3"/>
        <v>10</v>
      </c>
      <c r="M57" s="65">
        <f t="shared" si="3"/>
        <v>10</v>
      </c>
      <c r="N57" s="65" t="s">
        <v>279</v>
      </c>
      <c r="O57" s="143">
        <v>10.5</v>
      </c>
      <c r="P57" s="70">
        <f t="shared" si="4"/>
        <v>-0.46000000000000085</v>
      </c>
      <c r="Q57" s="138">
        <f t="shared" si="5"/>
        <v>10.5</v>
      </c>
      <c r="R57" s="14" t="s">
        <v>123</v>
      </c>
      <c r="S57" s="84">
        <v>644</v>
      </c>
      <c r="T57" s="95">
        <f t="shared" si="8"/>
        <v>61.333333333333336</v>
      </c>
      <c r="U57" s="90"/>
    </row>
    <row r="58" spans="2:21" s="1" customFormat="1" ht="19.5" customHeight="1">
      <c r="B58" s="16" t="s">
        <v>116</v>
      </c>
      <c r="C58" s="18" t="s">
        <v>168</v>
      </c>
      <c r="D58" s="17" t="s">
        <v>142</v>
      </c>
      <c r="E58" s="57">
        <f t="shared" si="0"/>
        <v>8.5</v>
      </c>
      <c r="F58" s="52">
        <v>6.5</v>
      </c>
      <c r="G58" s="32">
        <f>VLOOKUP(B58,'[1]Collèges_publics au 01_02_13'!$A$2:$S$127,8,FALSE)</f>
        <v>2</v>
      </c>
      <c r="H58" s="35">
        <f>VLOOKUP(B58,'[1]Collèges_publics au 01_02_13'!$A$2:$S$127,11,FALSE)</f>
        <v>0</v>
      </c>
      <c r="I58" s="71">
        <f t="shared" si="1"/>
        <v>8.5</v>
      </c>
      <c r="J58" s="54">
        <f t="shared" si="2"/>
        <v>8.5</v>
      </c>
      <c r="K58" s="65">
        <f>J58</f>
        <v>8.5</v>
      </c>
      <c r="L58" s="65">
        <f t="shared" si="3"/>
        <v>8.5</v>
      </c>
      <c r="M58" s="65">
        <f t="shared" si="3"/>
        <v>8.5</v>
      </c>
      <c r="N58" s="65" t="s">
        <v>279</v>
      </c>
      <c r="O58" s="65">
        <f t="shared" si="7"/>
        <v>8.5</v>
      </c>
      <c r="P58" s="70">
        <f t="shared" si="4"/>
        <v>0</v>
      </c>
      <c r="Q58" s="89">
        <f t="shared" si="5"/>
        <v>8.5</v>
      </c>
      <c r="R58" s="17" t="s">
        <v>123</v>
      </c>
      <c r="S58" s="84">
        <v>445</v>
      </c>
      <c r="T58" s="95">
        <f t="shared" si="8"/>
        <v>52.35294117647059</v>
      </c>
      <c r="U58" s="90"/>
    </row>
    <row r="59" spans="2:21" s="1" customFormat="1" ht="19.5" customHeight="1">
      <c r="B59" s="12" t="s">
        <v>117</v>
      </c>
      <c r="C59" s="18" t="s">
        <v>168</v>
      </c>
      <c r="D59" s="14" t="s">
        <v>169</v>
      </c>
      <c r="E59" s="57">
        <f t="shared" si="0"/>
        <v>9</v>
      </c>
      <c r="F59" s="52">
        <v>5</v>
      </c>
      <c r="G59" s="32">
        <f>VLOOKUP(B59,'[1]Collèges_publics au 01_02_13'!$A$2:$S$127,8,FALSE)</f>
        <v>4</v>
      </c>
      <c r="H59" s="35">
        <f>VLOOKUP(B59,'[1]Collèges_publics au 01_02_13'!$A$2:$S$127,11,FALSE)</f>
        <v>0</v>
      </c>
      <c r="I59" s="71">
        <f t="shared" si="1"/>
        <v>9</v>
      </c>
      <c r="J59" s="54">
        <f t="shared" si="2"/>
        <v>9</v>
      </c>
      <c r="K59" s="65">
        <f>J59</f>
        <v>9</v>
      </c>
      <c r="L59" s="65">
        <f t="shared" si="3"/>
        <v>9</v>
      </c>
      <c r="M59" s="65">
        <f t="shared" si="3"/>
        <v>9</v>
      </c>
      <c r="N59" s="65" t="s">
        <v>279</v>
      </c>
      <c r="O59" s="65">
        <f t="shared" si="7"/>
        <v>9</v>
      </c>
      <c r="P59" s="70">
        <f t="shared" si="4"/>
        <v>0</v>
      </c>
      <c r="Q59" s="89">
        <f t="shared" si="5"/>
        <v>9</v>
      </c>
      <c r="R59" s="14" t="s">
        <v>285</v>
      </c>
      <c r="S59" s="84">
        <v>490</v>
      </c>
      <c r="T59" s="95">
        <f t="shared" si="8"/>
        <v>54.44444444444444</v>
      </c>
      <c r="U59" s="90"/>
    </row>
    <row r="60" spans="2:21" s="1" customFormat="1" ht="19.5" customHeight="1">
      <c r="B60" s="16" t="s">
        <v>5</v>
      </c>
      <c r="C60" s="18" t="s">
        <v>170</v>
      </c>
      <c r="D60" s="17" t="s">
        <v>171</v>
      </c>
      <c r="E60" s="57">
        <f t="shared" si="0"/>
        <v>11</v>
      </c>
      <c r="F60" s="52">
        <v>9.5</v>
      </c>
      <c r="G60" s="32">
        <f>VLOOKUP(B60,'[1]Collèges_publics au 01_02_13'!$A$2:$S$127,8,FALSE)</f>
        <v>1.5</v>
      </c>
      <c r="H60" s="35">
        <v>1</v>
      </c>
      <c r="I60" s="71">
        <f>SUM(F60:H60)</f>
        <v>12</v>
      </c>
      <c r="J60" s="54">
        <f t="shared" si="2"/>
        <v>11</v>
      </c>
      <c r="K60" s="65">
        <f>J60</f>
        <v>11</v>
      </c>
      <c r="L60" s="65">
        <f t="shared" si="3"/>
        <v>11</v>
      </c>
      <c r="M60" s="65">
        <f t="shared" si="3"/>
        <v>11</v>
      </c>
      <c r="N60" s="65" t="s">
        <v>279</v>
      </c>
      <c r="O60" s="65">
        <f t="shared" si="7"/>
        <v>12</v>
      </c>
      <c r="P60" s="70">
        <f t="shared" si="4"/>
        <v>0</v>
      </c>
      <c r="Q60" s="89">
        <f t="shared" si="5"/>
        <v>12</v>
      </c>
      <c r="R60" s="17" t="s">
        <v>123</v>
      </c>
      <c r="S60" s="84">
        <v>845</v>
      </c>
      <c r="T60" s="95">
        <f t="shared" si="8"/>
        <v>70.41666666666667</v>
      </c>
      <c r="U60" s="90"/>
    </row>
    <row r="61" spans="2:21" s="1" customFormat="1" ht="19.5" customHeight="1">
      <c r="B61" s="16" t="s">
        <v>6</v>
      </c>
      <c r="C61" s="18" t="s">
        <v>170</v>
      </c>
      <c r="D61" s="22" t="s">
        <v>172</v>
      </c>
      <c r="E61" s="57">
        <f t="shared" si="0"/>
        <v>10</v>
      </c>
      <c r="F61" s="52">
        <v>8.5</v>
      </c>
      <c r="G61" s="32">
        <f>VLOOKUP(B61,'[1]Collèges_publics au 01_02_13'!$A$2:$S$127,8,FALSE)</f>
        <v>1.5</v>
      </c>
      <c r="H61" s="35">
        <f>VLOOKUP(B61,'[1]Collèges_publics au 01_02_13'!$A$2:$S$127,11,FALSE)</f>
        <v>0</v>
      </c>
      <c r="I61" s="71">
        <f aca="true" t="shared" si="10" ref="I61:I87">SUM(F61:H61)</f>
        <v>10</v>
      </c>
      <c r="J61" s="54">
        <f t="shared" si="2"/>
        <v>10</v>
      </c>
      <c r="K61" s="65">
        <f>J61</f>
        <v>10</v>
      </c>
      <c r="L61" s="65">
        <f t="shared" si="3"/>
        <v>10</v>
      </c>
      <c r="M61" s="65">
        <f t="shared" si="3"/>
        <v>10</v>
      </c>
      <c r="N61" s="65" t="s">
        <v>279</v>
      </c>
      <c r="O61" s="65">
        <f t="shared" si="7"/>
        <v>10</v>
      </c>
      <c r="P61" s="70">
        <f t="shared" si="4"/>
        <v>0</v>
      </c>
      <c r="Q61" s="89">
        <f t="shared" si="5"/>
        <v>10</v>
      </c>
      <c r="R61" s="22" t="s">
        <v>123</v>
      </c>
      <c r="S61" s="84">
        <v>664</v>
      </c>
      <c r="T61" s="95">
        <f t="shared" si="8"/>
        <v>66.4</v>
      </c>
      <c r="U61" s="90"/>
    </row>
    <row r="62" spans="2:21" s="1" customFormat="1" ht="19.5" customHeight="1">
      <c r="B62" s="134" t="s">
        <v>7</v>
      </c>
      <c r="C62" s="135" t="s">
        <v>170</v>
      </c>
      <c r="D62" s="146" t="s">
        <v>173</v>
      </c>
      <c r="E62" s="57">
        <f t="shared" si="0"/>
        <v>10.25</v>
      </c>
      <c r="F62" s="52">
        <v>9.25</v>
      </c>
      <c r="G62" s="32">
        <f>VLOOKUP(B62,'[1]Collèges_publics au 01_02_13'!$A$2:$S$127,8,FALSE)</f>
        <v>1</v>
      </c>
      <c r="H62" s="35">
        <f>VLOOKUP(B62,'[1]Collèges_publics au 01_02_13'!$A$2:$S$127,11,FALSE)</f>
        <v>0</v>
      </c>
      <c r="I62" s="71">
        <f t="shared" si="10"/>
        <v>10.25</v>
      </c>
      <c r="J62" s="54">
        <f t="shared" si="2"/>
        <v>10.25</v>
      </c>
      <c r="K62" s="91">
        <v>10</v>
      </c>
      <c r="L62" s="65">
        <f t="shared" si="3"/>
        <v>10</v>
      </c>
      <c r="M62" s="65">
        <f t="shared" si="3"/>
        <v>10</v>
      </c>
      <c r="N62" s="65" t="s">
        <v>279</v>
      </c>
      <c r="O62" s="65">
        <f t="shared" si="7"/>
        <v>10</v>
      </c>
      <c r="P62" s="144">
        <f t="shared" si="4"/>
        <v>0.25</v>
      </c>
      <c r="Q62" s="142">
        <f t="shared" si="5"/>
        <v>10</v>
      </c>
      <c r="R62" s="22"/>
      <c r="S62" s="84">
        <v>1076</v>
      </c>
      <c r="T62" s="95">
        <f t="shared" si="8"/>
        <v>107.6</v>
      </c>
      <c r="U62" s="90"/>
    </row>
    <row r="63" spans="2:21" s="1" customFormat="1" ht="19.5" customHeight="1">
      <c r="B63" s="16" t="s">
        <v>8</v>
      </c>
      <c r="C63" s="18" t="s">
        <v>170</v>
      </c>
      <c r="D63" s="22" t="s">
        <v>150</v>
      </c>
      <c r="E63" s="57">
        <f t="shared" si="0"/>
        <v>13</v>
      </c>
      <c r="F63" s="52">
        <v>9</v>
      </c>
      <c r="G63" s="32">
        <f>VLOOKUP(B63,'[1]Collèges_publics au 01_02_13'!$A$2:$S$127,8,FALSE)</f>
        <v>4</v>
      </c>
      <c r="H63" s="35">
        <f>VLOOKUP(B63,'[1]Collèges_publics au 01_02_13'!$A$2:$S$127,11,FALSE)</f>
        <v>0</v>
      </c>
      <c r="I63" s="71">
        <f t="shared" si="10"/>
        <v>13</v>
      </c>
      <c r="J63" s="54">
        <f t="shared" si="2"/>
        <v>13</v>
      </c>
      <c r="K63" s="65">
        <f aca="true" t="shared" si="11" ref="K63:K74">J63</f>
        <v>13</v>
      </c>
      <c r="L63" s="65">
        <f t="shared" si="3"/>
        <v>13</v>
      </c>
      <c r="M63" s="65">
        <f t="shared" si="3"/>
        <v>13</v>
      </c>
      <c r="N63" s="65" t="s">
        <v>279</v>
      </c>
      <c r="O63" s="65">
        <f t="shared" si="7"/>
        <v>13</v>
      </c>
      <c r="P63" s="70">
        <f t="shared" si="4"/>
        <v>0</v>
      </c>
      <c r="Q63" s="89">
        <f t="shared" si="5"/>
        <v>13</v>
      </c>
      <c r="R63" s="22" t="s">
        <v>285</v>
      </c>
      <c r="S63" s="84">
        <v>659</v>
      </c>
      <c r="T63" s="95">
        <f t="shared" si="8"/>
        <v>50.69230769230769</v>
      </c>
      <c r="U63" s="90"/>
    </row>
    <row r="64" spans="2:21" s="1" customFormat="1" ht="19.5" customHeight="1">
      <c r="B64" s="16" t="s">
        <v>9</v>
      </c>
      <c r="C64" s="18" t="s">
        <v>170</v>
      </c>
      <c r="D64" s="22" t="s">
        <v>174</v>
      </c>
      <c r="E64" s="57">
        <f t="shared" si="0"/>
        <v>13.5</v>
      </c>
      <c r="F64" s="52">
        <v>9.5</v>
      </c>
      <c r="G64" s="32">
        <f>VLOOKUP(B64,'[1]Collèges_publics au 01_02_13'!$A$2:$S$127,8,FALSE)</f>
        <v>4</v>
      </c>
      <c r="H64" s="35">
        <f>VLOOKUP(B64,'[1]Collèges_publics au 01_02_13'!$A$2:$S$127,11,FALSE)</f>
        <v>1</v>
      </c>
      <c r="I64" s="71">
        <f t="shared" si="10"/>
        <v>14.5</v>
      </c>
      <c r="J64" s="54">
        <f t="shared" si="2"/>
        <v>13.5</v>
      </c>
      <c r="K64" s="65">
        <f t="shared" si="11"/>
        <v>13.5</v>
      </c>
      <c r="L64" s="65">
        <f t="shared" si="3"/>
        <v>13.5</v>
      </c>
      <c r="M64" s="65">
        <f t="shared" si="3"/>
        <v>13.5</v>
      </c>
      <c r="N64" s="65" t="s">
        <v>279</v>
      </c>
      <c r="O64" s="65">
        <f t="shared" si="7"/>
        <v>14.5</v>
      </c>
      <c r="P64" s="70">
        <f t="shared" si="4"/>
        <v>0</v>
      </c>
      <c r="Q64" s="89">
        <f t="shared" si="5"/>
        <v>14.5</v>
      </c>
      <c r="R64" s="22" t="s">
        <v>285</v>
      </c>
      <c r="S64" s="84">
        <v>585</v>
      </c>
      <c r="T64" s="95">
        <f t="shared" si="8"/>
        <v>40.3448275862069</v>
      </c>
      <c r="U64" s="90"/>
    </row>
    <row r="65" spans="2:21" s="1" customFormat="1" ht="19.5" customHeight="1">
      <c r="B65" s="134" t="s">
        <v>10</v>
      </c>
      <c r="C65" s="135" t="s">
        <v>170</v>
      </c>
      <c r="D65" s="146" t="s">
        <v>175</v>
      </c>
      <c r="E65" s="57">
        <f t="shared" si="0"/>
        <v>8.5</v>
      </c>
      <c r="F65" s="52">
        <v>7</v>
      </c>
      <c r="G65" s="32">
        <f>VLOOKUP(B65,'[1]Collèges_publics au 01_02_13'!$A$2:$S$127,8,FALSE)</f>
        <v>1.5</v>
      </c>
      <c r="H65" s="35">
        <f>VLOOKUP(B65,'[1]Collèges_publics au 01_02_13'!$A$2:$S$127,11,FALSE)</f>
        <v>0</v>
      </c>
      <c r="I65" s="71">
        <f t="shared" si="10"/>
        <v>8.5</v>
      </c>
      <c r="J65" s="54">
        <f t="shared" si="2"/>
        <v>8.5</v>
      </c>
      <c r="K65" s="65">
        <f t="shared" si="11"/>
        <v>8.5</v>
      </c>
      <c r="L65" s="65">
        <f t="shared" si="3"/>
        <v>8.5</v>
      </c>
      <c r="M65" s="92">
        <v>8</v>
      </c>
      <c r="N65" s="65" t="s">
        <v>279</v>
      </c>
      <c r="O65" s="65">
        <f t="shared" si="7"/>
        <v>8</v>
      </c>
      <c r="P65" s="144">
        <f t="shared" si="4"/>
        <v>0.5</v>
      </c>
      <c r="Q65" s="142">
        <f t="shared" si="5"/>
        <v>8</v>
      </c>
      <c r="R65" s="22" t="s">
        <v>123</v>
      </c>
      <c r="S65" s="84">
        <v>570</v>
      </c>
      <c r="T65" s="95">
        <f t="shared" si="8"/>
        <v>71.25</v>
      </c>
      <c r="U65" s="145" t="s">
        <v>295</v>
      </c>
    </row>
    <row r="66" spans="2:21" s="1" customFormat="1" ht="19.5" customHeight="1">
      <c r="B66" s="16" t="s">
        <v>25</v>
      </c>
      <c r="C66" s="18" t="s">
        <v>176</v>
      </c>
      <c r="D66" s="22" t="s">
        <v>177</v>
      </c>
      <c r="E66" s="57">
        <f t="shared" si="0"/>
        <v>4.5</v>
      </c>
      <c r="F66" s="52">
        <v>4</v>
      </c>
      <c r="G66" s="32">
        <f>VLOOKUP(B66,'[1]Collèges_publics au 01_02_13'!$A$2:$S$127,8,FALSE)</f>
        <v>0.5</v>
      </c>
      <c r="H66" s="35">
        <f>VLOOKUP(B66,'[1]Collèges_publics au 01_02_13'!$A$2:$S$127,11,FALSE)</f>
        <v>1</v>
      </c>
      <c r="I66" s="71">
        <f t="shared" si="10"/>
        <v>5.5</v>
      </c>
      <c r="J66" s="54">
        <f t="shared" si="2"/>
        <v>4.5</v>
      </c>
      <c r="K66" s="65">
        <f t="shared" si="11"/>
        <v>4.5</v>
      </c>
      <c r="L66" s="65">
        <f t="shared" si="3"/>
        <v>4.5</v>
      </c>
      <c r="M66" s="65">
        <f t="shared" si="3"/>
        <v>4.5</v>
      </c>
      <c r="N66" s="65" t="s">
        <v>279</v>
      </c>
      <c r="O66" s="65">
        <f t="shared" si="7"/>
        <v>5.5</v>
      </c>
      <c r="P66" s="70">
        <f t="shared" si="4"/>
        <v>0</v>
      </c>
      <c r="Q66" s="89">
        <f t="shared" si="5"/>
        <v>5.5</v>
      </c>
      <c r="R66" s="22"/>
      <c r="S66" s="84">
        <v>497</v>
      </c>
      <c r="T66" s="95">
        <f t="shared" si="8"/>
        <v>90.36363636363636</v>
      </c>
      <c r="U66" s="90"/>
    </row>
    <row r="67" spans="2:21" s="1" customFormat="1" ht="19.5" customHeight="1">
      <c r="B67" s="16" t="s">
        <v>26</v>
      </c>
      <c r="C67" s="18" t="s">
        <v>176</v>
      </c>
      <c r="D67" s="22" t="s">
        <v>178</v>
      </c>
      <c r="E67" s="57">
        <f t="shared" si="0"/>
        <v>6.5</v>
      </c>
      <c r="F67" s="52">
        <v>4.5</v>
      </c>
      <c r="G67" s="32">
        <f>VLOOKUP(B67,'[1]Collèges_publics au 01_02_13'!$A$2:$S$127,8,FALSE)</f>
        <v>2</v>
      </c>
      <c r="H67" s="35">
        <f>VLOOKUP(B67,'[1]Collèges_publics au 01_02_13'!$A$2:$S$127,11,FALSE)</f>
        <v>0.5</v>
      </c>
      <c r="I67" s="71">
        <f t="shared" si="10"/>
        <v>7</v>
      </c>
      <c r="J67" s="54">
        <f t="shared" si="2"/>
        <v>6.5</v>
      </c>
      <c r="K67" s="65">
        <f t="shared" si="11"/>
        <v>6.5</v>
      </c>
      <c r="L67" s="65">
        <f t="shared" si="3"/>
        <v>6.5</v>
      </c>
      <c r="M67" s="65">
        <f t="shared" si="3"/>
        <v>6.5</v>
      </c>
      <c r="N67" s="65" t="s">
        <v>279</v>
      </c>
      <c r="O67" s="65">
        <f t="shared" si="7"/>
        <v>7</v>
      </c>
      <c r="P67" s="70">
        <f t="shared" si="4"/>
        <v>0</v>
      </c>
      <c r="Q67" s="89">
        <f t="shared" si="5"/>
        <v>7</v>
      </c>
      <c r="R67" s="22" t="s">
        <v>123</v>
      </c>
      <c r="S67" s="84">
        <v>396</v>
      </c>
      <c r="T67" s="95">
        <f t="shared" si="8"/>
        <v>56.57142857142857</v>
      </c>
      <c r="U67" s="90"/>
    </row>
    <row r="68" spans="2:21" s="1" customFormat="1" ht="19.5" customHeight="1">
      <c r="B68" s="16" t="s">
        <v>27</v>
      </c>
      <c r="C68" s="18" t="s">
        <v>176</v>
      </c>
      <c r="D68" s="22" t="s">
        <v>179</v>
      </c>
      <c r="E68" s="57">
        <f t="shared" si="0"/>
        <v>6.5</v>
      </c>
      <c r="F68" s="52">
        <v>5</v>
      </c>
      <c r="G68" s="32">
        <f>VLOOKUP(B68,'[1]Collèges_publics au 01_02_13'!$A$2:$S$127,8,FALSE)</f>
        <v>1.5</v>
      </c>
      <c r="H68" s="35">
        <f>VLOOKUP(B68,'[1]Collèges_publics au 01_02_13'!$A$2:$S$127,11,FALSE)</f>
        <v>0</v>
      </c>
      <c r="I68" s="71">
        <f t="shared" si="10"/>
        <v>6.5</v>
      </c>
      <c r="J68" s="54">
        <f t="shared" si="2"/>
        <v>6.5</v>
      </c>
      <c r="K68" s="65">
        <f t="shared" si="11"/>
        <v>6.5</v>
      </c>
      <c r="L68" s="65">
        <f t="shared" si="3"/>
        <v>6.5</v>
      </c>
      <c r="M68" s="65">
        <f t="shared" si="3"/>
        <v>6.5</v>
      </c>
      <c r="N68" s="65" t="s">
        <v>279</v>
      </c>
      <c r="O68" s="65">
        <f t="shared" si="7"/>
        <v>6.5</v>
      </c>
      <c r="P68" s="70">
        <f t="shared" si="4"/>
        <v>0</v>
      </c>
      <c r="Q68" s="89">
        <f t="shared" si="5"/>
        <v>6.5</v>
      </c>
      <c r="R68" s="22"/>
      <c r="S68" s="84">
        <v>603</v>
      </c>
      <c r="T68" s="95">
        <f t="shared" si="8"/>
        <v>92.76923076923077</v>
      </c>
      <c r="U68" s="90"/>
    </row>
    <row r="69" spans="2:21" s="1" customFormat="1" ht="19.5" customHeight="1">
      <c r="B69" s="16" t="s">
        <v>28</v>
      </c>
      <c r="C69" s="18" t="s">
        <v>176</v>
      </c>
      <c r="D69" s="22" t="s">
        <v>180</v>
      </c>
      <c r="E69" s="57">
        <f t="shared" si="0"/>
        <v>6</v>
      </c>
      <c r="F69" s="52">
        <v>5.5</v>
      </c>
      <c r="G69" s="32">
        <v>0.5</v>
      </c>
      <c r="H69" s="35">
        <v>0</v>
      </c>
      <c r="I69" s="71">
        <f t="shared" si="10"/>
        <v>6</v>
      </c>
      <c r="J69" s="54">
        <f t="shared" si="2"/>
        <v>6</v>
      </c>
      <c r="K69" s="65">
        <f t="shared" si="11"/>
        <v>6</v>
      </c>
      <c r="L69" s="65">
        <f t="shared" si="3"/>
        <v>6</v>
      </c>
      <c r="M69" s="65">
        <f t="shared" si="3"/>
        <v>6</v>
      </c>
      <c r="N69" s="65" t="s">
        <v>279</v>
      </c>
      <c r="O69" s="65">
        <f t="shared" si="7"/>
        <v>6</v>
      </c>
      <c r="P69" s="70">
        <f t="shared" si="4"/>
        <v>0</v>
      </c>
      <c r="Q69" s="89">
        <f t="shared" si="5"/>
        <v>6</v>
      </c>
      <c r="R69" s="22"/>
      <c r="S69" s="84">
        <v>711</v>
      </c>
      <c r="T69" s="95">
        <f t="shared" si="8"/>
        <v>118.5</v>
      </c>
      <c r="U69" s="90"/>
    </row>
    <row r="70" spans="2:21" s="1" customFormat="1" ht="19.5" customHeight="1">
      <c r="B70" s="37" t="s">
        <v>29</v>
      </c>
      <c r="C70" s="38" t="s">
        <v>176</v>
      </c>
      <c r="D70" s="39" t="s">
        <v>181</v>
      </c>
      <c r="E70" s="57">
        <f t="shared" si="0"/>
        <v>6</v>
      </c>
      <c r="F70" s="52">
        <v>4.5</v>
      </c>
      <c r="G70" s="32">
        <v>1.5</v>
      </c>
      <c r="H70" s="35">
        <v>0</v>
      </c>
      <c r="I70" s="71">
        <f t="shared" si="10"/>
        <v>6</v>
      </c>
      <c r="J70" s="54">
        <f t="shared" si="2"/>
        <v>6</v>
      </c>
      <c r="K70" s="65">
        <f t="shared" si="11"/>
        <v>6</v>
      </c>
      <c r="L70" s="65">
        <f t="shared" si="3"/>
        <v>6</v>
      </c>
      <c r="M70" s="65">
        <f t="shared" si="3"/>
        <v>6</v>
      </c>
      <c r="N70" s="65" t="s">
        <v>279</v>
      </c>
      <c r="O70" s="65">
        <f t="shared" si="7"/>
        <v>6</v>
      </c>
      <c r="P70" s="70">
        <f t="shared" si="4"/>
        <v>0</v>
      </c>
      <c r="Q70" s="89">
        <f t="shared" si="5"/>
        <v>6</v>
      </c>
      <c r="R70" s="22"/>
      <c r="S70" s="84">
        <v>561</v>
      </c>
      <c r="T70" s="95">
        <f t="shared" si="8"/>
        <v>93.5</v>
      </c>
      <c r="U70" s="90"/>
    </row>
    <row r="71" spans="2:21" s="1" customFormat="1" ht="19.5" customHeight="1">
      <c r="B71" s="16" t="s">
        <v>30</v>
      </c>
      <c r="C71" s="18" t="s">
        <v>176</v>
      </c>
      <c r="D71" s="22" t="s">
        <v>182</v>
      </c>
      <c r="E71" s="57">
        <f t="shared" si="0"/>
        <v>9</v>
      </c>
      <c r="F71" s="52">
        <v>7.5</v>
      </c>
      <c r="G71" s="32">
        <v>1.5</v>
      </c>
      <c r="H71" s="35">
        <v>0</v>
      </c>
      <c r="I71" s="71">
        <f t="shared" si="10"/>
        <v>9</v>
      </c>
      <c r="J71" s="54">
        <f t="shared" si="2"/>
        <v>9</v>
      </c>
      <c r="K71" s="65">
        <f t="shared" si="11"/>
        <v>9</v>
      </c>
      <c r="L71" s="65">
        <f t="shared" si="3"/>
        <v>9</v>
      </c>
      <c r="M71" s="65">
        <f t="shared" si="3"/>
        <v>9</v>
      </c>
      <c r="N71" s="65" t="s">
        <v>279</v>
      </c>
      <c r="O71" s="65">
        <f t="shared" si="7"/>
        <v>9</v>
      </c>
      <c r="P71" s="70">
        <f t="shared" si="4"/>
        <v>0</v>
      </c>
      <c r="Q71" s="89">
        <f t="shared" si="5"/>
        <v>9</v>
      </c>
      <c r="R71" s="22" t="s">
        <v>123</v>
      </c>
      <c r="S71" s="84">
        <v>559</v>
      </c>
      <c r="T71" s="95">
        <f t="shared" si="8"/>
        <v>62.111111111111114</v>
      </c>
      <c r="U71" s="90"/>
    </row>
    <row r="72" spans="2:21" s="1" customFormat="1" ht="19.5" customHeight="1">
      <c r="B72" s="16" t="s">
        <v>42</v>
      </c>
      <c r="C72" s="18" t="s">
        <v>183</v>
      </c>
      <c r="D72" s="22" t="s">
        <v>184</v>
      </c>
      <c r="E72" s="57">
        <f t="shared" si="0"/>
        <v>9</v>
      </c>
      <c r="F72" s="52">
        <v>7.5</v>
      </c>
      <c r="G72" s="32">
        <v>1.5</v>
      </c>
      <c r="H72" s="35">
        <v>0</v>
      </c>
      <c r="I72" s="71">
        <f t="shared" si="10"/>
        <v>9</v>
      </c>
      <c r="J72" s="54">
        <f t="shared" si="2"/>
        <v>9</v>
      </c>
      <c r="K72" s="65">
        <f t="shared" si="11"/>
        <v>9</v>
      </c>
      <c r="L72" s="65">
        <f t="shared" si="3"/>
        <v>9</v>
      </c>
      <c r="M72" s="65">
        <f t="shared" si="3"/>
        <v>9</v>
      </c>
      <c r="N72" s="65" t="s">
        <v>279</v>
      </c>
      <c r="O72" s="65">
        <f t="shared" si="7"/>
        <v>9</v>
      </c>
      <c r="P72" s="70">
        <f t="shared" si="4"/>
        <v>0</v>
      </c>
      <c r="Q72" s="89">
        <f t="shared" si="5"/>
        <v>9</v>
      </c>
      <c r="R72" s="22" t="s">
        <v>123</v>
      </c>
      <c r="S72" s="84">
        <v>586</v>
      </c>
      <c r="T72" s="95">
        <f t="shared" si="8"/>
        <v>65.11111111111111</v>
      </c>
      <c r="U72" s="90"/>
    </row>
    <row r="73" spans="2:21" s="1" customFormat="1" ht="19.5" customHeight="1">
      <c r="B73" s="16" t="s">
        <v>43</v>
      </c>
      <c r="C73" s="18" t="s">
        <v>183</v>
      </c>
      <c r="D73" s="22" t="s">
        <v>185</v>
      </c>
      <c r="E73" s="57">
        <f t="shared" si="0"/>
        <v>7</v>
      </c>
      <c r="F73" s="52">
        <v>6.5</v>
      </c>
      <c r="G73" s="32">
        <v>0.5</v>
      </c>
      <c r="H73" s="35">
        <v>0</v>
      </c>
      <c r="I73" s="71">
        <f t="shared" si="10"/>
        <v>7</v>
      </c>
      <c r="J73" s="54">
        <f t="shared" si="2"/>
        <v>7</v>
      </c>
      <c r="K73" s="65">
        <f t="shared" si="11"/>
        <v>7</v>
      </c>
      <c r="L73" s="65">
        <f t="shared" si="3"/>
        <v>7</v>
      </c>
      <c r="M73" s="65">
        <f t="shared" si="3"/>
        <v>7</v>
      </c>
      <c r="N73" s="65" t="s">
        <v>279</v>
      </c>
      <c r="O73" s="65">
        <f t="shared" si="7"/>
        <v>7</v>
      </c>
      <c r="P73" s="70">
        <f t="shared" si="4"/>
        <v>0</v>
      </c>
      <c r="Q73" s="89">
        <f t="shared" si="5"/>
        <v>7</v>
      </c>
      <c r="R73" s="22"/>
      <c r="S73" s="84">
        <v>688</v>
      </c>
      <c r="T73" s="95">
        <f t="shared" si="8"/>
        <v>98.28571428571429</v>
      </c>
      <c r="U73" s="90"/>
    </row>
    <row r="74" spans="2:21" s="1" customFormat="1" ht="19.5" customHeight="1">
      <c r="B74" s="16" t="s">
        <v>44</v>
      </c>
      <c r="C74" s="18" t="s">
        <v>183</v>
      </c>
      <c r="D74" s="22" t="s">
        <v>186</v>
      </c>
      <c r="E74" s="57">
        <f t="shared" si="0"/>
        <v>7</v>
      </c>
      <c r="F74" s="52">
        <v>5.5</v>
      </c>
      <c r="G74" s="32">
        <v>1.5</v>
      </c>
      <c r="H74" s="35">
        <v>0</v>
      </c>
      <c r="I74" s="71">
        <f t="shared" si="10"/>
        <v>7</v>
      </c>
      <c r="J74" s="54">
        <f t="shared" si="2"/>
        <v>7</v>
      </c>
      <c r="K74" s="65">
        <f t="shared" si="11"/>
        <v>7</v>
      </c>
      <c r="L74" s="65">
        <f t="shared" si="3"/>
        <v>7</v>
      </c>
      <c r="M74" s="65">
        <f t="shared" si="3"/>
        <v>7</v>
      </c>
      <c r="N74" s="65" t="s">
        <v>279</v>
      </c>
      <c r="O74" s="65">
        <f t="shared" si="7"/>
        <v>7</v>
      </c>
      <c r="P74" s="70">
        <f t="shared" si="4"/>
        <v>0</v>
      </c>
      <c r="Q74" s="89">
        <f t="shared" si="5"/>
        <v>7</v>
      </c>
      <c r="R74" s="22"/>
      <c r="S74" s="84">
        <v>625</v>
      </c>
      <c r="T74" s="95">
        <f t="shared" si="8"/>
        <v>89.28571428571429</v>
      </c>
      <c r="U74" s="90"/>
    </row>
    <row r="75" spans="2:21" s="1" customFormat="1" ht="19.5" customHeight="1">
      <c r="B75" s="139" t="s">
        <v>45</v>
      </c>
      <c r="C75" s="140" t="s">
        <v>183</v>
      </c>
      <c r="D75" s="147" t="s">
        <v>187</v>
      </c>
      <c r="E75" s="57">
        <f t="shared" si="0"/>
        <v>11.5</v>
      </c>
      <c r="F75" s="52">
        <v>10</v>
      </c>
      <c r="G75" s="32">
        <v>1.5</v>
      </c>
      <c r="H75" s="35">
        <v>1.7</v>
      </c>
      <c r="I75" s="71">
        <f t="shared" si="10"/>
        <v>13.2</v>
      </c>
      <c r="J75" s="54">
        <f t="shared" si="2"/>
        <v>11.5</v>
      </c>
      <c r="K75" s="28">
        <v>11.5</v>
      </c>
      <c r="L75" s="65">
        <f t="shared" si="3"/>
        <v>11.5</v>
      </c>
      <c r="M75" s="65">
        <f t="shared" si="3"/>
        <v>11.5</v>
      </c>
      <c r="N75" s="65" t="s">
        <v>279</v>
      </c>
      <c r="O75" s="143">
        <v>13.5</v>
      </c>
      <c r="P75" s="137">
        <f t="shared" si="4"/>
        <v>-0.3000000000000007</v>
      </c>
      <c r="Q75" s="138">
        <f t="shared" si="5"/>
        <v>13.5</v>
      </c>
      <c r="R75" s="22" t="s">
        <v>123</v>
      </c>
      <c r="S75" s="84">
        <v>792</v>
      </c>
      <c r="T75" s="95">
        <f t="shared" si="8"/>
        <v>58.666666666666664</v>
      </c>
      <c r="U75" s="90"/>
    </row>
    <row r="76" spans="2:21" s="21" customFormat="1" ht="19.5" customHeight="1">
      <c r="B76" s="16" t="s">
        <v>188</v>
      </c>
      <c r="C76" s="18" t="s">
        <v>183</v>
      </c>
      <c r="D76" s="22" t="s">
        <v>143</v>
      </c>
      <c r="E76" s="57">
        <f t="shared" si="0"/>
        <v>1</v>
      </c>
      <c r="F76" s="52">
        <v>1</v>
      </c>
      <c r="G76" s="32">
        <v>0</v>
      </c>
      <c r="H76" s="35">
        <v>0</v>
      </c>
      <c r="I76" s="71">
        <f t="shared" si="10"/>
        <v>1</v>
      </c>
      <c r="J76" s="54">
        <f t="shared" si="2"/>
        <v>1</v>
      </c>
      <c r="K76" s="65">
        <f>J76</f>
        <v>1</v>
      </c>
      <c r="L76" s="65">
        <f t="shared" si="3"/>
        <v>1</v>
      </c>
      <c r="M76" s="65">
        <f t="shared" si="3"/>
        <v>1</v>
      </c>
      <c r="N76" s="65" t="s">
        <v>279</v>
      </c>
      <c r="O76" s="65">
        <f t="shared" si="7"/>
        <v>1</v>
      </c>
      <c r="P76" s="70">
        <f t="shared" si="4"/>
        <v>0</v>
      </c>
      <c r="Q76" s="89">
        <f t="shared" si="5"/>
        <v>1</v>
      </c>
      <c r="R76" s="86"/>
      <c r="S76" s="86"/>
      <c r="T76" s="95">
        <f t="shared" si="8"/>
        <v>0</v>
      </c>
      <c r="U76" s="90"/>
    </row>
    <row r="77" spans="2:21" s="1" customFormat="1" ht="19.5" customHeight="1">
      <c r="B77" s="12" t="s">
        <v>99</v>
      </c>
      <c r="C77" s="13" t="s">
        <v>189</v>
      </c>
      <c r="D77" s="23" t="s">
        <v>190</v>
      </c>
      <c r="E77" s="57">
        <f t="shared" si="0"/>
        <v>10.5</v>
      </c>
      <c r="F77" s="52">
        <v>9</v>
      </c>
      <c r="G77" s="32">
        <v>1.5</v>
      </c>
      <c r="H77" s="35">
        <v>0</v>
      </c>
      <c r="I77" s="71">
        <f t="shared" si="10"/>
        <v>10.5</v>
      </c>
      <c r="J77" s="54">
        <f t="shared" si="2"/>
        <v>10.5</v>
      </c>
      <c r="K77" s="65">
        <f>J77</f>
        <v>10.5</v>
      </c>
      <c r="L77" s="65">
        <f t="shared" si="3"/>
        <v>10.5</v>
      </c>
      <c r="M77" s="65">
        <f t="shared" si="3"/>
        <v>10.5</v>
      </c>
      <c r="N77" s="65" t="s">
        <v>279</v>
      </c>
      <c r="O77" s="65">
        <f t="shared" si="7"/>
        <v>10.5</v>
      </c>
      <c r="P77" s="70">
        <f t="shared" si="4"/>
        <v>0</v>
      </c>
      <c r="Q77" s="89">
        <f t="shared" si="5"/>
        <v>10.5</v>
      </c>
      <c r="R77" s="23" t="s">
        <v>123</v>
      </c>
      <c r="S77" s="84">
        <v>546</v>
      </c>
      <c r="T77" s="95">
        <f t="shared" si="8"/>
        <v>52</v>
      </c>
      <c r="U77" s="90"/>
    </row>
    <row r="78" spans="2:21" s="1" customFormat="1" ht="19.5" customHeight="1">
      <c r="B78" s="148" t="s">
        <v>100</v>
      </c>
      <c r="C78" s="149" t="s">
        <v>189</v>
      </c>
      <c r="D78" s="146" t="s">
        <v>191</v>
      </c>
      <c r="E78" s="57">
        <f t="shared" si="0"/>
        <v>11.5</v>
      </c>
      <c r="F78" s="52">
        <v>10</v>
      </c>
      <c r="G78" s="32">
        <v>1.5</v>
      </c>
      <c r="H78" s="35">
        <v>5.2</v>
      </c>
      <c r="I78" s="71">
        <f t="shared" si="10"/>
        <v>16.7</v>
      </c>
      <c r="J78" s="54">
        <f t="shared" si="2"/>
        <v>11.5</v>
      </c>
      <c r="K78" s="28">
        <v>11.5</v>
      </c>
      <c r="L78" s="28">
        <v>9.5</v>
      </c>
      <c r="M78" s="65">
        <f aca="true" t="shared" si="12" ref="M78:M141">L78</f>
        <v>9.5</v>
      </c>
      <c r="N78" s="65" t="s">
        <v>279</v>
      </c>
      <c r="O78" s="92">
        <v>14.5</v>
      </c>
      <c r="P78" s="144">
        <f t="shared" si="4"/>
        <v>2.1999999999999993</v>
      </c>
      <c r="Q78" s="142">
        <f t="shared" si="5"/>
        <v>14.5</v>
      </c>
      <c r="R78" s="23" t="s">
        <v>123</v>
      </c>
      <c r="S78" s="84">
        <v>595</v>
      </c>
      <c r="T78" s="95">
        <f t="shared" si="8"/>
        <v>41.03448275862069</v>
      </c>
      <c r="U78" s="150" t="s">
        <v>294</v>
      </c>
    </row>
    <row r="79" spans="2:21" s="1" customFormat="1" ht="19.5" customHeight="1">
      <c r="B79" s="12" t="s">
        <v>101</v>
      </c>
      <c r="C79" s="13" t="s">
        <v>189</v>
      </c>
      <c r="D79" s="23" t="s">
        <v>192</v>
      </c>
      <c r="E79" s="57">
        <f t="shared" si="0"/>
        <v>6</v>
      </c>
      <c r="F79" s="52">
        <v>5.5</v>
      </c>
      <c r="G79" s="32">
        <v>0.5</v>
      </c>
      <c r="H79" s="35">
        <v>0</v>
      </c>
      <c r="I79" s="71">
        <f t="shared" si="10"/>
        <v>6</v>
      </c>
      <c r="J79" s="54">
        <f t="shared" si="2"/>
        <v>6</v>
      </c>
      <c r="K79" s="65">
        <f>J79</f>
        <v>6</v>
      </c>
      <c r="L79" s="28">
        <f>K79</f>
        <v>6</v>
      </c>
      <c r="M79" s="65">
        <f t="shared" si="12"/>
        <v>6</v>
      </c>
      <c r="N79" s="65" t="s">
        <v>279</v>
      </c>
      <c r="O79" s="65">
        <f t="shared" si="7"/>
        <v>6</v>
      </c>
      <c r="P79" s="70">
        <f t="shared" si="4"/>
        <v>0</v>
      </c>
      <c r="Q79" s="89">
        <f t="shared" si="5"/>
        <v>6</v>
      </c>
      <c r="R79" s="23"/>
      <c r="S79" s="84">
        <v>542</v>
      </c>
      <c r="T79" s="95">
        <f t="shared" si="8"/>
        <v>90.33333333333333</v>
      </c>
      <c r="U79" s="90"/>
    </row>
    <row r="80" spans="2:21" s="1" customFormat="1" ht="19.5" customHeight="1">
      <c r="B80" s="12" t="s">
        <v>102</v>
      </c>
      <c r="C80" s="13" t="s">
        <v>189</v>
      </c>
      <c r="D80" s="23" t="s">
        <v>193</v>
      </c>
      <c r="E80" s="57">
        <f t="shared" si="0"/>
        <v>7</v>
      </c>
      <c r="F80" s="52">
        <v>5.5</v>
      </c>
      <c r="G80" s="32">
        <v>1.5</v>
      </c>
      <c r="H80" s="35">
        <v>1</v>
      </c>
      <c r="I80" s="71">
        <f t="shared" si="10"/>
        <v>8</v>
      </c>
      <c r="J80" s="54">
        <f t="shared" si="2"/>
        <v>7</v>
      </c>
      <c r="K80" s="65">
        <f>J80</f>
        <v>7</v>
      </c>
      <c r="L80" s="28">
        <f>K80</f>
        <v>7</v>
      </c>
      <c r="M80" s="65">
        <f t="shared" si="12"/>
        <v>7</v>
      </c>
      <c r="N80" s="65" t="s">
        <v>279</v>
      </c>
      <c r="O80" s="65">
        <f t="shared" si="7"/>
        <v>8</v>
      </c>
      <c r="P80" s="70">
        <f t="shared" si="4"/>
        <v>0</v>
      </c>
      <c r="Q80" s="89">
        <f t="shared" si="5"/>
        <v>8</v>
      </c>
      <c r="R80" s="23"/>
      <c r="S80" s="84">
        <v>591</v>
      </c>
      <c r="T80" s="95">
        <f t="shared" si="8"/>
        <v>73.875</v>
      </c>
      <c r="U80" s="90"/>
    </row>
    <row r="81" spans="2:21" s="1" customFormat="1" ht="19.5" customHeight="1">
      <c r="B81" s="134" t="s">
        <v>106</v>
      </c>
      <c r="C81" s="135" t="s">
        <v>194</v>
      </c>
      <c r="D81" s="146" t="s">
        <v>195</v>
      </c>
      <c r="E81" s="57">
        <f t="shared" si="0"/>
        <v>6.82</v>
      </c>
      <c r="F81" s="52">
        <v>6.82</v>
      </c>
      <c r="G81" s="32">
        <v>0</v>
      </c>
      <c r="H81" s="35">
        <v>0</v>
      </c>
      <c r="I81" s="71">
        <f t="shared" si="10"/>
        <v>6.82</v>
      </c>
      <c r="J81" s="54">
        <f t="shared" si="2"/>
        <v>6.82</v>
      </c>
      <c r="K81" s="91">
        <v>6.5</v>
      </c>
      <c r="L81" s="28">
        <f aca="true" t="shared" si="13" ref="L81:M144">K81</f>
        <v>6.5</v>
      </c>
      <c r="M81" s="65">
        <f t="shared" si="12"/>
        <v>6.5</v>
      </c>
      <c r="N81" s="65" t="s">
        <v>279</v>
      </c>
      <c r="O81" s="65">
        <f t="shared" si="7"/>
        <v>6.5</v>
      </c>
      <c r="P81" s="144">
        <f t="shared" si="4"/>
        <v>0.3200000000000003</v>
      </c>
      <c r="Q81" s="142">
        <f t="shared" si="5"/>
        <v>6.5</v>
      </c>
      <c r="R81" s="23"/>
      <c r="S81" s="84">
        <v>668</v>
      </c>
      <c r="T81" s="95">
        <f t="shared" si="8"/>
        <v>102.76923076923077</v>
      </c>
      <c r="U81" s="90"/>
    </row>
    <row r="82" spans="2:21" s="1" customFormat="1" ht="19.5" customHeight="1">
      <c r="B82" s="134" t="s">
        <v>107</v>
      </c>
      <c r="C82" s="135" t="s">
        <v>194</v>
      </c>
      <c r="D82" s="146" t="s">
        <v>196</v>
      </c>
      <c r="E82" s="57">
        <f t="shared" si="0"/>
        <v>4.88</v>
      </c>
      <c r="F82" s="52">
        <v>4.38</v>
      </c>
      <c r="G82" s="32">
        <v>0.5</v>
      </c>
      <c r="H82" s="35">
        <v>0.5</v>
      </c>
      <c r="I82" s="71">
        <f t="shared" si="10"/>
        <v>5.38</v>
      </c>
      <c r="J82" s="54">
        <f t="shared" si="2"/>
        <v>4.88</v>
      </c>
      <c r="K82" s="91">
        <v>4.5</v>
      </c>
      <c r="L82" s="28">
        <f t="shared" si="13"/>
        <v>4.5</v>
      </c>
      <c r="M82" s="65">
        <f t="shared" si="12"/>
        <v>4.5</v>
      </c>
      <c r="N82" s="65" t="s">
        <v>279</v>
      </c>
      <c r="O82" s="65">
        <f t="shared" si="7"/>
        <v>5</v>
      </c>
      <c r="P82" s="144">
        <f t="shared" si="4"/>
        <v>0.3799999999999999</v>
      </c>
      <c r="Q82" s="142">
        <f t="shared" si="5"/>
        <v>5</v>
      </c>
      <c r="R82" s="23"/>
      <c r="S82" s="84">
        <v>538</v>
      </c>
      <c r="T82" s="95">
        <f t="shared" si="8"/>
        <v>107.6</v>
      </c>
      <c r="U82" s="90"/>
    </row>
    <row r="83" spans="2:21" s="1" customFormat="1" ht="19.5" customHeight="1">
      <c r="B83" s="12" t="s">
        <v>108</v>
      </c>
      <c r="C83" s="13" t="s">
        <v>194</v>
      </c>
      <c r="D83" s="23" t="s">
        <v>187</v>
      </c>
      <c r="E83" s="57">
        <f t="shared" si="0"/>
        <v>6</v>
      </c>
      <c r="F83" s="52">
        <v>4.5</v>
      </c>
      <c r="G83" s="32">
        <v>1.5</v>
      </c>
      <c r="H83" s="35">
        <v>0</v>
      </c>
      <c r="I83" s="71">
        <f t="shared" si="10"/>
        <v>6</v>
      </c>
      <c r="J83" s="54">
        <f t="shared" si="2"/>
        <v>6</v>
      </c>
      <c r="K83" s="65">
        <f>J83</f>
        <v>6</v>
      </c>
      <c r="L83" s="28">
        <f t="shared" si="13"/>
        <v>6</v>
      </c>
      <c r="M83" s="65">
        <f t="shared" si="12"/>
        <v>6</v>
      </c>
      <c r="N83" s="65" t="s">
        <v>279</v>
      </c>
      <c r="O83" s="65">
        <f t="shared" si="7"/>
        <v>6</v>
      </c>
      <c r="P83" s="70">
        <f t="shared" si="4"/>
        <v>0</v>
      </c>
      <c r="Q83" s="89">
        <f t="shared" si="5"/>
        <v>6</v>
      </c>
      <c r="R83" s="23" t="s">
        <v>285</v>
      </c>
      <c r="S83" s="84">
        <v>492</v>
      </c>
      <c r="T83" s="95">
        <f t="shared" si="8"/>
        <v>82</v>
      </c>
      <c r="U83" s="90"/>
    </row>
    <row r="84" spans="2:21" s="1" customFormat="1" ht="19.5" customHeight="1">
      <c r="B84" s="12" t="s">
        <v>112</v>
      </c>
      <c r="C84" s="13" t="s">
        <v>197</v>
      </c>
      <c r="D84" s="23" t="s">
        <v>198</v>
      </c>
      <c r="E84" s="57">
        <f t="shared" si="0"/>
        <v>5</v>
      </c>
      <c r="F84" s="52">
        <v>4.5</v>
      </c>
      <c r="G84" s="32">
        <v>0.5</v>
      </c>
      <c r="H84" s="35">
        <v>0.5</v>
      </c>
      <c r="I84" s="71">
        <f t="shared" si="10"/>
        <v>5.5</v>
      </c>
      <c r="J84" s="54">
        <f t="shared" si="2"/>
        <v>5</v>
      </c>
      <c r="K84" s="65">
        <f>J84</f>
        <v>5</v>
      </c>
      <c r="L84" s="28">
        <f t="shared" si="13"/>
        <v>5</v>
      </c>
      <c r="M84" s="65">
        <f t="shared" si="12"/>
        <v>5</v>
      </c>
      <c r="N84" s="65" t="s">
        <v>279</v>
      </c>
      <c r="O84" s="65">
        <f t="shared" si="7"/>
        <v>5.5</v>
      </c>
      <c r="P84" s="70">
        <f t="shared" si="4"/>
        <v>0</v>
      </c>
      <c r="Q84" s="89">
        <f t="shared" si="5"/>
        <v>5.5</v>
      </c>
      <c r="R84" s="23"/>
      <c r="S84" s="84">
        <v>437</v>
      </c>
      <c r="T84" s="95">
        <f t="shared" si="8"/>
        <v>79.45454545454545</v>
      </c>
      <c r="U84" s="90"/>
    </row>
    <row r="85" spans="2:21" s="1" customFormat="1" ht="19.5" customHeight="1">
      <c r="B85" s="12" t="s">
        <v>113</v>
      </c>
      <c r="C85" s="13" t="s">
        <v>197</v>
      </c>
      <c r="D85" s="23" t="s">
        <v>162</v>
      </c>
      <c r="E85" s="57">
        <f t="shared" si="0"/>
        <v>9.5</v>
      </c>
      <c r="F85" s="52">
        <v>8</v>
      </c>
      <c r="G85" s="32">
        <v>1.5</v>
      </c>
      <c r="H85" s="35">
        <v>0.5</v>
      </c>
      <c r="I85" s="71">
        <f t="shared" si="10"/>
        <v>10</v>
      </c>
      <c r="J85" s="54">
        <f t="shared" si="2"/>
        <v>9.5</v>
      </c>
      <c r="K85" s="65">
        <f>J85</f>
        <v>9.5</v>
      </c>
      <c r="L85" s="28">
        <f t="shared" si="13"/>
        <v>9.5</v>
      </c>
      <c r="M85" s="65">
        <f t="shared" si="12"/>
        <v>9.5</v>
      </c>
      <c r="N85" s="65" t="s">
        <v>279</v>
      </c>
      <c r="O85" s="65">
        <f t="shared" si="7"/>
        <v>10</v>
      </c>
      <c r="P85" s="70">
        <f t="shared" si="4"/>
        <v>0</v>
      </c>
      <c r="Q85" s="89">
        <f t="shared" si="5"/>
        <v>10</v>
      </c>
      <c r="R85" s="23" t="s">
        <v>123</v>
      </c>
      <c r="S85" s="84">
        <v>572</v>
      </c>
      <c r="T85" s="95">
        <f t="shared" si="8"/>
        <v>57.2</v>
      </c>
      <c r="U85" s="90"/>
    </row>
    <row r="86" spans="2:21" s="1" customFormat="1" ht="19.5" customHeight="1">
      <c r="B86" s="12" t="s">
        <v>114</v>
      </c>
      <c r="C86" s="13" t="s">
        <v>197</v>
      </c>
      <c r="D86" s="23" t="s">
        <v>199</v>
      </c>
      <c r="E86" s="57">
        <f t="shared" si="0"/>
        <v>4.5</v>
      </c>
      <c r="F86" s="52">
        <v>4.5</v>
      </c>
      <c r="G86" s="32">
        <v>0</v>
      </c>
      <c r="H86" s="35">
        <v>0</v>
      </c>
      <c r="I86" s="71">
        <f t="shared" si="10"/>
        <v>4.5</v>
      </c>
      <c r="J86" s="54">
        <f t="shared" si="2"/>
        <v>4.5</v>
      </c>
      <c r="K86" s="65">
        <f>J86</f>
        <v>4.5</v>
      </c>
      <c r="L86" s="28">
        <f t="shared" si="13"/>
        <v>4.5</v>
      </c>
      <c r="M86" s="65">
        <f t="shared" si="12"/>
        <v>4.5</v>
      </c>
      <c r="N86" s="65" t="s">
        <v>279</v>
      </c>
      <c r="O86" s="65">
        <f t="shared" si="7"/>
        <v>4.5</v>
      </c>
      <c r="P86" s="70">
        <f t="shared" si="4"/>
        <v>0</v>
      </c>
      <c r="Q86" s="89">
        <f t="shared" si="5"/>
        <v>4.5</v>
      </c>
      <c r="R86" s="23"/>
      <c r="S86" s="84">
        <v>417</v>
      </c>
      <c r="T86" s="95">
        <f t="shared" si="8"/>
        <v>92.66666666666667</v>
      </c>
      <c r="U86" s="90"/>
    </row>
    <row r="87" spans="2:21" s="1" customFormat="1" ht="19.5" customHeight="1">
      <c r="B87" s="139" t="s">
        <v>115</v>
      </c>
      <c r="C87" s="140" t="s">
        <v>197</v>
      </c>
      <c r="D87" s="147" t="s">
        <v>200</v>
      </c>
      <c r="E87" s="57">
        <f t="shared" si="0"/>
        <v>7.94</v>
      </c>
      <c r="F87" s="52">
        <v>6.44</v>
      </c>
      <c r="G87" s="32">
        <v>1.5</v>
      </c>
      <c r="H87" s="35">
        <v>0</v>
      </c>
      <c r="I87" s="71">
        <f t="shared" si="10"/>
        <v>7.94</v>
      </c>
      <c r="J87" s="54">
        <f t="shared" si="2"/>
        <v>7.94</v>
      </c>
      <c r="K87" s="91">
        <v>7.5</v>
      </c>
      <c r="L87" s="28">
        <f t="shared" si="13"/>
        <v>7.5</v>
      </c>
      <c r="M87" s="65">
        <f t="shared" si="12"/>
        <v>7.5</v>
      </c>
      <c r="N87" s="65" t="s">
        <v>279</v>
      </c>
      <c r="O87" s="92">
        <v>8</v>
      </c>
      <c r="P87" s="144">
        <f t="shared" si="4"/>
        <v>-0.05999999999999961</v>
      </c>
      <c r="Q87" s="138">
        <f t="shared" si="5"/>
        <v>8</v>
      </c>
      <c r="R87" s="23" t="s">
        <v>123</v>
      </c>
      <c r="S87" s="84">
        <v>435</v>
      </c>
      <c r="T87" s="95">
        <f t="shared" si="8"/>
        <v>54.375</v>
      </c>
      <c r="U87" s="90"/>
    </row>
    <row r="88" spans="2:21" s="27" customFormat="1" ht="19.5" customHeight="1">
      <c r="B88" s="134" t="s">
        <v>11</v>
      </c>
      <c r="C88" s="135" t="s">
        <v>201</v>
      </c>
      <c r="D88" s="146" t="s">
        <v>140</v>
      </c>
      <c r="E88" s="57">
        <f t="shared" si="0"/>
        <v>7.5</v>
      </c>
      <c r="F88" s="52">
        <v>6.5</v>
      </c>
      <c r="G88" s="32">
        <f>VLOOKUP(B88,'[1]Collèges_publics au 01_02_13'!$A$2:$S$127,8,FALSE)</f>
        <v>1</v>
      </c>
      <c r="H88" s="35">
        <v>0.9</v>
      </c>
      <c r="I88" s="72">
        <f>SUM(F88:H88)</f>
        <v>8.4</v>
      </c>
      <c r="J88" s="54">
        <f t="shared" si="2"/>
        <v>7.5</v>
      </c>
      <c r="K88" s="65">
        <f aca="true" t="shared" si="14" ref="K88:K116">J88</f>
        <v>7.5</v>
      </c>
      <c r="L88" s="28">
        <f t="shared" si="13"/>
        <v>7.5</v>
      </c>
      <c r="M88" s="65">
        <f t="shared" si="12"/>
        <v>7.5</v>
      </c>
      <c r="N88" s="65" t="s">
        <v>279</v>
      </c>
      <c r="O88" s="92">
        <v>8</v>
      </c>
      <c r="P88" s="144">
        <f t="shared" si="4"/>
        <v>0.40000000000000036</v>
      </c>
      <c r="Q88" s="142">
        <f t="shared" si="5"/>
        <v>8</v>
      </c>
      <c r="R88" s="22"/>
      <c r="S88" s="84">
        <v>589</v>
      </c>
      <c r="T88" s="95">
        <f t="shared" si="8"/>
        <v>73.625</v>
      </c>
      <c r="U88" s="90"/>
    </row>
    <row r="89" spans="2:21" s="1" customFormat="1" ht="19.5" customHeight="1">
      <c r="B89" s="16" t="s">
        <v>12</v>
      </c>
      <c r="C89" s="18" t="s">
        <v>201</v>
      </c>
      <c r="D89" s="22" t="s">
        <v>202</v>
      </c>
      <c r="E89" s="57">
        <f aca="true" t="shared" si="15" ref="E89:E150">F89+G89</f>
        <v>6.5</v>
      </c>
      <c r="F89" s="52">
        <v>4.5</v>
      </c>
      <c r="G89" s="32">
        <f>VLOOKUP(B89,'[1]Collèges_publics au 01_02_13'!$A$2:$S$127,8,FALSE)</f>
        <v>2</v>
      </c>
      <c r="H89" s="35">
        <f>VLOOKUP(B89,'[1]Collèges_publics au 01_02_13'!$A$2:$S$127,11,FALSE)</f>
        <v>0</v>
      </c>
      <c r="I89" s="72">
        <f aca="true" t="shared" si="16" ref="I89:I116">SUM(F89:H89)</f>
        <v>6.5</v>
      </c>
      <c r="J89" s="54">
        <f aca="true" t="shared" si="17" ref="J89:J150">I89-H89</f>
        <v>6.5</v>
      </c>
      <c r="K89" s="65">
        <f t="shared" si="14"/>
        <v>6.5</v>
      </c>
      <c r="L89" s="28">
        <f t="shared" si="13"/>
        <v>6.5</v>
      </c>
      <c r="M89" s="65">
        <f t="shared" si="12"/>
        <v>6.5</v>
      </c>
      <c r="N89" s="65" t="s">
        <v>279</v>
      </c>
      <c r="O89" s="65">
        <f t="shared" si="7"/>
        <v>6.5</v>
      </c>
      <c r="P89" s="70">
        <f t="shared" si="4"/>
        <v>0</v>
      </c>
      <c r="Q89" s="89">
        <f t="shared" si="5"/>
        <v>6.5</v>
      </c>
      <c r="R89" s="22"/>
      <c r="S89" s="84">
        <v>476</v>
      </c>
      <c r="T89" s="95">
        <f t="shared" si="8"/>
        <v>73.23076923076923</v>
      </c>
      <c r="U89" s="90"/>
    </row>
    <row r="90" spans="2:21" s="1" customFormat="1" ht="19.5" customHeight="1">
      <c r="B90" s="16" t="s">
        <v>13</v>
      </c>
      <c r="C90" s="18" t="s">
        <v>203</v>
      </c>
      <c r="D90" s="22" t="s">
        <v>204</v>
      </c>
      <c r="E90" s="57">
        <f t="shared" si="15"/>
        <v>7</v>
      </c>
      <c r="F90" s="52">
        <v>5.5</v>
      </c>
      <c r="G90" s="32">
        <f>VLOOKUP(B90,'[1]Collèges_publics au 01_02_13'!$A$2:$S$127,8,FALSE)</f>
        <v>1.5</v>
      </c>
      <c r="H90" s="35">
        <f>VLOOKUP(B90,'[1]Collèges_publics au 01_02_13'!$A$2:$S$127,11,FALSE)</f>
        <v>1</v>
      </c>
      <c r="I90" s="72">
        <f t="shared" si="16"/>
        <v>8</v>
      </c>
      <c r="J90" s="54">
        <f t="shared" si="17"/>
        <v>7</v>
      </c>
      <c r="K90" s="65">
        <f t="shared" si="14"/>
        <v>7</v>
      </c>
      <c r="L90" s="28">
        <f t="shared" si="13"/>
        <v>7</v>
      </c>
      <c r="M90" s="65">
        <f t="shared" si="12"/>
        <v>7</v>
      </c>
      <c r="N90" s="65" t="s">
        <v>279</v>
      </c>
      <c r="O90" s="65">
        <f aca="true" t="shared" si="18" ref="O90:O150">M90+H90</f>
        <v>8</v>
      </c>
      <c r="P90" s="70">
        <f aca="true" t="shared" si="19" ref="P90:P150">I90-O90</f>
        <v>0</v>
      </c>
      <c r="Q90" s="89">
        <f aca="true" t="shared" si="20" ref="Q90:Q150">O90</f>
        <v>8</v>
      </c>
      <c r="R90" s="22" t="s">
        <v>123</v>
      </c>
      <c r="S90" s="84">
        <v>499</v>
      </c>
      <c r="T90" s="95">
        <f t="shared" si="8"/>
        <v>62.375</v>
      </c>
      <c r="U90" s="90"/>
    </row>
    <row r="91" spans="2:21" s="1" customFormat="1" ht="19.5" customHeight="1">
      <c r="B91" s="16" t="s">
        <v>14</v>
      </c>
      <c r="C91" s="18" t="s">
        <v>203</v>
      </c>
      <c r="D91" s="22" t="s">
        <v>205</v>
      </c>
      <c r="E91" s="57">
        <f t="shared" si="15"/>
        <v>15</v>
      </c>
      <c r="F91" s="52">
        <v>11</v>
      </c>
      <c r="G91" s="32">
        <f>VLOOKUP(B91,'[1]Collèges_publics au 01_02_13'!$A$2:$S$127,8,FALSE)</f>
        <v>4</v>
      </c>
      <c r="H91" s="35">
        <f>VLOOKUP(B91,'[1]Collèges_publics au 01_02_13'!$A$2:$S$127,11,FALSE)</f>
        <v>0</v>
      </c>
      <c r="I91" s="72">
        <f t="shared" si="16"/>
        <v>15</v>
      </c>
      <c r="J91" s="54">
        <f t="shared" si="17"/>
        <v>15</v>
      </c>
      <c r="K91" s="65">
        <f t="shared" si="14"/>
        <v>15</v>
      </c>
      <c r="L91" s="28">
        <f t="shared" si="13"/>
        <v>15</v>
      </c>
      <c r="M91" s="65">
        <f t="shared" si="12"/>
        <v>15</v>
      </c>
      <c r="N91" s="65" t="s">
        <v>279</v>
      </c>
      <c r="O91" s="65">
        <f t="shared" si="18"/>
        <v>15</v>
      </c>
      <c r="P91" s="70">
        <f t="shared" si="19"/>
        <v>0</v>
      </c>
      <c r="Q91" s="89">
        <f t="shared" si="20"/>
        <v>15</v>
      </c>
      <c r="R91" s="22" t="s">
        <v>285</v>
      </c>
      <c r="S91" s="84">
        <v>617</v>
      </c>
      <c r="T91" s="95">
        <f aca="true" t="shared" si="21" ref="T91:T152">S91/Q91</f>
        <v>41.13333333333333</v>
      </c>
      <c r="U91" s="90"/>
    </row>
    <row r="92" spans="2:21" s="1" customFormat="1" ht="19.5" customHeight="1">
      <c r="B92" s="16" t="s">
        <v>15</v>
      </c>
      <c r="C92" s="18" t="s">
        <v>203</v>
      </c>
      <c r="D92" s="22" t="s">
        <v>206</v>
      </c>
      <c r="E92" s="57">
        <f t="shared" si="15"/>
        <v>7.5</v>
      </c>
      <c r="F92" s="52">
        <v>6</v>
      </c>
      <c r="G92" s="32">
        <f>VLOOKUP(B92,'[1]Collèges_publics au 01_02_13'!$A$2:$S$127,8,FALSE)</f>
        <v>1.5</v>
      </c>
      <c r="H92" s="35">
        <f>VLOOKUP(B92,'[1]Collèges_publics au 01_02_13'!$A$2:$S$127,11,FALSE)</f>
        <v>0</v>
      </c>
      <c r="I92" s="72">
        <f t="shared" si="16"/>
        <v>7.5</v>
      </c>
      <c r="J92" s="54">
        <f t="shared" si="17"/>
        <v>7.5</v>
      </c>
      <c r="K92" s="65">
        <f t="shared" si="14"/>
        <v>7.5</v>
      </c>
      <c r="L92" s="28">
        <f t="shared" si="13"/>
        <v>7.5</v>
      </c>
      <c r="M92" s="65">
        <f t="shared" si="12"/>
        <v>7.5</v>
      </c>
      <c r="N92" s="65" t="s">
        <v>279</v>
      </c>
      <c r="O92" s="65">
        <f t="shared" si="18"/>
        <v>7.5</v>
      </c>
      <c r="P92" s="70">
        <f t="shared" si="19"/>
        <v>0</v>
      </c>
      <c r="Q92" s="89">
        <f t="shared" si="20"/>
        <v>7.5</v>
      </c>
      <c r="R92" s="22" t="s">
        <v>123</v>
      </c>
      <c r="S92" s="84">
        <v>503</v>
      </c>
      <c r="T92" s="95">
        <f t="shared" si="21"/>
        <v>67.06666666666666</v>
      </c>
      <c r="U92" s="90"/>
    </row>
    <row r="93" spans="2:21" s="1" customFormat="1" ht="19.5" customHeight="1">
      <c r="B93" s="16" t="s">
        <v>16</v>
      </c>
      <c r="C93" s="18" t="s">
        <v>203</v>
      </c>
      <c r="D93" s="22" t="s">
        <v>179</v>
      </c>
      <c r="E93" s="57">
        <f t="shared" si="15"/>
        <v>7</v>
      </c>
      <c r="F93" s="52">
        <v>5.5</v>
      </c>
      <c r="G93" s="32">
        <f>VLOOKUP(B93,'[1]Collèges_publics au 01_02_13'!$A$2:$S$127,8,FALSE)</f>
        <v>1.5</v>
      </c>
      <c r="H93" s="35">
        <f>VLOOKUP(B93,'[1]Collèges_publics au 01_02_13'!$A$2:$S$127,11,FALSE)</f>
        <v>0</v>
      </c>
      <c r="I93" s="72">
        <f t="shared" si="16"/>
        <v>7</v>
      </c>
      <c r="J93" s="54">
        <f t="shared" si="17"/>
        <v>7</v>
      </c>
      <c r="K93" s="65">
        <f t="shared" si="14"/>
        <v>7</v>
      </c>
      <c r="L93" s="28">
        <f t="shared" si="13"/>
        <v>7</v>
      </c>
      <c r="M93" s="65">
        <f t="shared" si="12"/>
        <v>7</v>
      </c>
      <c r="N93" s="65" t="s">
        <v>279</v>
      </c>
      <c r="O93" s="65">
        <f t="shared" si="18"/>
        <v>7</v>
      </c>
      <c r="P93" s="70">
        <f t="shared" si="19"/>
        <v>0</v>
      </c>
      <c r="Q93" s="89">
        <f t="shared" si="20"/>
        <v>7</v>
      </c>
      <c r="R93" s="22" t="s">
        <v>123</v>
      </c>
      <c r="S93" s="84">
        <v>523</v>
      </c>
      <c r="T93" s="95">
        <f t="shared" si="21"/>
        <v>74.71428571428571</v>
      </c>
      <c r="U93" s="90"/>
    </row>
    <row r="94" spans="2:21" s="21" customFormat="1" ht="19.5" customHeight="1">
      <c r="B94" s="16" t="s">
        <v>207</v>
      </c>
      <c r="C94" s="18" t="s">
        <v>203</v>
      </c>
      <c r="D94" s="22" t="s">
        <v>143</v>
      </c>
      <c r="E94" s="57">
        <f t="shared" si="15"/>
        <v>1</v>
      </c>
      <c r="F94" s="52">
        <v>1</v>
      </c>
      <c r="G94" s="32">
        <f>VLOOKUP(B94,'[1]Collèges_publics au 01_02_13'!$A$2:$S$127,8,FALSE)</f>
        <v>0</v>
      </c>
      <c r="H94" s="35">
        <f>VLOOKUP(B94,'[1]Collèges_publics au 01_02_13'!$A$2:$S$127,11,FALSE)</f>
        <v>0</v>
      </c>
      <c r="I94" s="72">
        <f t="shared" si="16"/>
        <v>1</v>
      </c>
      <c r="J94" s="54">
        <f t="shared" si="17"/>
        <v>1</v>
      </c>
      <c r="K94" s="65">
        <f t="shared" si="14"/>
        <v>1</v>
      </c>
      <c r="L94" s="28">
        <f t="shared" si="13"/>
        <v>1</v>
      </c>
      <c r="M94" s="65">
        <f t="shared" si="12"/>
        <v>1</v>
      </c>
      <c r="N94" s="65" t="s">
        <v>279</v>
      </c>
      <c r="O94" s="65">
        <f t="shared" si="18"/>
        <v>1</v>
      </c>
      <c r="P94" s="70">
        <f t="shared" si="19"/>
        <v>0</v>
      </c>
      <c r="Q94" s="89">
        <f t="shared" si="20"/>
        <v>1</v>
      </c>
      <c r="R94" s="86"/>
      <c r="S94" s="86"/>
      <c r="T94" s="95">
        <f t="shared" si="21"/>
        <v>0</v>
      </c>
      <c r="U94" s="90"/>
    </row>
    <row r="95" spans="2:21" s="1" customFormat="1" ht="19.5" customHeight="1">
      <c r="B95" s="134" t="s">
        <v>47</v>
      </c>
      <c r="C95" s="135" t="s">
        <v>208</v>
      </c>
      <c r="D95" s="146" t="s">
        <v>209</v>
      </c>
      <c r="E95" s="57">
        <f t="shared" si="15"/>
        <v>6.5</v>
      </c>
      <c r="F95" s="52">
        <v>5.5</v>
      </c>
      <c r="G95" s="32">
        <f>VLOOKUP(B95,'[1]Collèges_publics au 01_02_13'!$A$2:$S$127,8,FALSE)</f>
        <v>1</v>
      </c>
      <c r="H95" s="35">
        <f>VLOOKUP(B95,'[1]Collèges_publics au 01_02_13'!$A$2:$S$127,11,FALSE)</f>
        <v>0</v>
      </c>
      <c r="I95" s="72">
        <f t="shared" si="16"/>
        <v>6.5</v>
      </c>
      <c r="J95" s="54">
        <f t="shared" si="17"/>
        <v>6.5</v>
      </c>
      <c r="K95" s="65">
        <f t="shared" si="14"/>
        <v>6.5</v>
      </c>
      <c r="L95" s="28">
        <f t="shared" si="13"/>
        <v>6.5</v>
      </c>
      <c r="M95" s="65">
        <f t="shared" si="12"/>
        <v>6.5</v>
      </c>
      <c r="N95" s="65" t="s">
        <v>279</v>
      </c>
      <c r="O95" s="92">
        <v>6</v>
      </c>
      <c r="P95" s="144">
        <f t="shared" si="19"/>
        <v>0.5</v>
      </c>
      <c r="Q95" s="142">
        <f t="shared" si="20"/>
        <v>6</v>
      </c>
      <c r="R95" s="22"/>
      <c r="S95" s="84">
        <v>536</v>
      </c>
      <c r="T95" s="95">
        <f t="shared" si="21"/>
        <v>89.33333333333333</v>
      </c>
      <c r="U95" s="90"/>
    </row>
    <row r="96" spans="2:21" s="1" customFormat="1" ht="19.5" customHeight="1">
      <c r="B96" s="134" t="s">
        <v>49</v>
      </c>
      <c r="C96" s="135" t="s">
        <v>210</v>
      </c>
      <c r="D96" s="146" t="s">
        <v>211</v>
      </c>
      <c r="E96" s="57">
        <f t="shared" si="15"/>
        <v>7</v>
      </c>
      <c r="F96" s="52">
        <v>6.5</v>
      </c>
      <c r="G96" s="32">
        <f>VLOOKUP(B96,'[1]Collèges_publics au 01_02_13'!$A$2:$S$127,8,FALSE)</f>
        <v>0.5</v>
      </c>
      <c r="H96" s="35">
        <f>VLOOKUP(B96,'[1]Collèges_publics au 01_02_13'!$A$2:$S$127,11,FALSE)</f>
        <v>0.5</v>
      </c>
      <c r="I96" s="72">
        <f t="shared" si="16"/>
        <v>7.5</v>
      </c>
      <c r="J96" s="54">
        <f t="shared" si="17"/>
        <v>7</v>
      </c>
      <c r="K96" s="65">
        <f t="shared" si="14"/>
        <v>7</v>
      </c>
      <c r="L96" s="28">
        <f t="shared" si="13"/>
        <v>7</v>
      </c>
      <c r="M96" s="65">
        <f t="shared" si="12"/>
        <v>7</v>
      </c>
      <c r="N96" s="65" t="s">
        <v>279</v>
      </c>
      <c r="O96" s="92">
        <v>7</v>
      </c>
      <c r="P96" s="144">
        <f t="shared" si="19"/>
        <v>0.5</v>
      </c>
      <c r="Q96" s="142">
        <f t="shared" si="20"/>
        <v>7</v>
      </c>
      <c r="R96" s="22"/>
      <c r="S96" s="84">
        <v>690</v>
      </c>
      <c r="T96" s="95">
        <f t="shared" si="21"/>
        <v>98.57142857142857</v>
      </c>
      <c r="U96" s="90"/>
    </row>
    <row r="97" spans="2:21" s="1" customFormat="1" ht="19.5" customHeight="1">
      <c r="B97" s="16" t="s">
        <v>61</v>
      </c>
      <c r="C97" s="18" t="s">
        <v>212</v>
      </c>
      <c r="D97" s="22" t="s">
        <v>153</v>
      </c>
      <c r="E97" s="57">
        <f t="shared" si="15"/>
        <v>9</v>
      </c>
      <c r="F97" s="52">
        <v>7.5</v>
      </c>
      <c r="G97" s="32">
        <f>VLOOKUP(B97,'[1]Collèges_publics au 01_02_13'!$A$2:$S$127,8,FALSE)</f>
        <v>1.5</v>
      </c>
      <c r="H97" s="35">
        <f>VLOOKUP(B97,'[1]Collèges_publics au 01_02_13'!$A$2:$S$127,11,FALSE)</f>
        <v>0</v>
      </c>
      <c r="I97" s="72">
        <f t="shared" si="16"/>
        <v>9</v>
      </c>
      <c r="J97" s="54">
        <f t="shared" si="17"/>
        <v>9</v>
      </c>
      <c r="K97" s="65">
        <f t="shared" si="14"/>
        <v>9</v>
      </c>
      <c r="L97" s="28">
        <f t="shared" si="13"/>
        <v>9</v>
      </c>
      <c r="M97" s="65">
        <f t="shared" si="12"/>
        <v>9</v>
      </c>
      <c r="N97" s="65" t="s">
        <v>279</v>
      </c>
      <c r="O97" s="65">
        <f t="shared" si="18"/>
        <v>9</v>
      </c>
      <c r="P97" s="70">
        <f t="shared" si="19"/>
        <v>0</v>
      </c>
      <c r="Q97" s="89">
        <f t="shared" si="20"/>
        <v>9</v>
      </c>
      <c r="R97" s="22"/>
      <c r="S97" s="84">
        <v>639</v>
      </c>
      <c r="T97" s="95">
        <f t="shared" si="21"/>
        <v>71</v>
      </c>
      <c r="U97" s="90"/>
    </row>
    <row r="98" spans="2:21" s="1" customFormat="1" ht="19.5" customHeight="1">
      <c r="B98" s="16" t="s">
        <v>57</v>
      </c>
      <c r="C98" s="18" t="s">
        <v>212</v>
      </c>
      <c r="D98" s="22" t="s">
        <v>126</v>
      </c>
      <c r="E98" s="57">
        <f t="shared" si="15"/>
        <v>7</v>
      </c>
      <c r="F98" s="52">
        <v>5.5</v>
      </c>
      <c r="G98" s="32">
        <f>VLOOKUP(B98,'[1]Collèges_publics au 01_02_13'!$A$2:$S$127,8,FALSE)</f>
        <v>1.5</v>
      </c>
      <c r="H98" s="35">
        <f>VLOOKUP(B98,'[1]Collèges_publics au 01_02_13'!$A$2:$S$127,11,FALSE)</f>
        <v>0</v>
      </c>
      <c r="I98" s="72">
        <f t="shared" si="16"/>
        <v>7</v>
      </c>
      <c r="J98" s="54">
        <f t="shared" si="17"/>
        <v>7</v>
      </c>
      <c r="K98" s="65">
        <f t="shared" si="14"/>
        <v>7</v>
      </c>
      <c r="L98" s="28">
        <f t="shared" si="13"/>
        <v>7</v>
      </c>
      <c r="M98" s="65">
        <f t="shared" si="12"/>
        <v>7</v>
      </c>
      <c r="N98" s="65" t="s">
        <v>279</v>
      </c>
      <c r="O98" s="65">
        <f t="shared" si="18"/>
        <v>7</v>
      </c>
      <c r="P98" s="70">
        <f t="shared" si="19"/>
        <v>0</v>
      </c>
      <c r="Q98" s="89">
        <f t="shared" si="20"/>
        <v>7</v>
      </c>
      <c r="R98" s="22"/>
      <c r="S98" s="84">
        <v>563</v>
      </c>
      <c r="T98" s="95">
        <f t="shared" si="21"/>
        <v>80.42857142857143</v>
      </c>
      <c r="U98" s="90"/>
    </row>
    <row r="99" spans="2:21" s="1" customFormat="1" ht="19.5" customHeight="1">
      <c r="B99" s="16" t="s">
        <v>58</v>
      </c>
      <c r="C99" s="18" t="s">
        <v>212</v>
      </c>
      <c r="D99" s="22" t="s">
        <v>140</v>
      </c>
      <c r="E99" s="57">
        <f t="shared" si="15"/>
        <v>6.5</v>
      </c>
      <c r="F99" s="52">
        <v>5</v>
      </c>
      <c r="G99" s="32">
        <f>VLOOKUP(B99,'[1]Collèges_publics au 01_02_13'!$A$2:$S$127,8,FALSE)</f>
        <v>1.5</v>
      </c>
      <c r="H99" s="35">
        <f>VLOOKUP(B99,'[1]Collèges_publics au 01_02_13'!$A$2:$S$127,11,FALSE)</f>
        <v>1</v>
      </c>
      <c r="I99" s="72">
        <f t="shared" si="16"/>
        <v>7.5</v>
      </c>
      <c r="J99" s="54">
        <f t="shared" si="17"/>
        <v>6.5</v>
      </c>
      <c r="K99" s="65">
        <f t="shared" si="14"/>
        <v>6.5</v>
      </c>
      <c r="L99" s="28">
        <f t="shared" si="13"/>
        <v>6.5</v>
      </c>
      <c r="M99" s="65">
        <f t="shared" si="12"/>
        <v>6.5</v>
      </c>
      <c r="N99" s="65" t="s">
        <v>279</v>
      </c>
      <c r="O99" s="65">
        <f t="shared" si="18"/>
        <v>7.5</v>
      </c>
      <c r="P99" s="70">
        <f t="shared" si="19"/>
        <v>0</v>
      </c>
      <c r="Q99" s="89">
        <f t="shared" si="20"/>
        <v>7.5</v>
      </c>
      <c r="R99" s="22" t="s">
        <v>123</v>
      </c>
      <c r="S99" s="84">
        <v>406</v>
      </c>
      <c r="T99" s="95">
        <f t="shared" si="21"/>
        <v>54.13333333333333</v>
      </c>
      <c r="U99" s="90"/>
    </row>
    <row r="100" spans="2:21" s="1" customFormat="1" ht="19.5" customHeight="1">
      <c r="B100" s="16" t="s">
        <v>59</v>
      </c>
      <c r="C100" s="18" t="s">
        <v>212</v>
      </c>
      <c r="D100" s="22" t="s">
        <v>213</v>
      </c>
      <c r="E100" s="57">
        <f t="shared" si="15"/>
        <v>5</v>
      </c>
      <c r="F100" s="52">
        <v>4.5</v>
      </c>
      <c r="G100" s="32">
        <f>VLOOKUP(B100,'[1]Collèges_publics au 01_02_13'!$A$2:$S$127,8,FALSE)</f>
        <v>0.5</v>
      </c>
      <c r="H100" s="35">
        <f>VLOOKUP(B100,'[1]Collèges_publics au 01_02_13'!$A$2:$S$127,11,FALSE)</f>
        <v>0</v>
      </c>
      <c r="I100" s="72">
        <f t="shared" si="16"/>
        <v>5</v>
      </c>
      <c r="J100" s="54">
        <f t="shared" si="17"/>
        <v>5</v>
      </c>
      <c r="K100" s="65">
        <f t="shared" si="14"/>
        <v>5</v>
      </c>
      <c r="L100" s="28">
        <f t="shared" si="13"/>
        <v>5</v>
      </c>
      <c r="M100" s="65">
        <f t="shared" si="12"/>
        <v>5</v>
      </c>
      <c r="N100" s="65" t="s">
        <v>279</v>
      </c>
      <c r="O100" s="65">
        <f t="shared" si="18"/>
        <v>5</v>
      </c>
      <c r="P100" s="70">
        <f t="shared" si="19"/>
        <v>0</v>
      </c>
      <c r="Q100" s="89">
        <f t="shared" si="20"/>
        <v>5</v>
      </c>
      <c r="R100" s="22"/>
      <c r="S100" s="84">
        <v>583</v>
      </c>
      <c r="T100" s="95">
        <f t="shared" si="21"/>
        <v>116.6</v>
      </c>
      <c r="U100" s="90"/>
    </row>
    <row r="101" spans="2:21" s="1" customFormat="1" ht="19.5" customHeight="1">
      <c r="B101" s="26" t="s">
        <v>60</v>
      </c>
      <c r="C101" s="18" t="s">
        <v>212</v>
      </c>
      <c r="D101" s="22" t="s">
        <v>214</v>
      </c>
      <c r="E101" s="57">
        <f t="shared" si="15"/>
        <v>6</v>
      </c>
      <c r="F101" s="52">
        <v>4.5</v>
      </c>
      <c r="G101" s="32">
        <f>VLOOKUP(B101,'[1]Collèges_publics au 01_02_13'!$A$2:$S$127,8,FALSE)</f>
        <v>1.5</v>
      </c>
      <c r="H101" s="35">
        <f>VLOOKUP(B101,'[1]Collèges_publics au 01_02_13'!$A$2:$S$127,11,FALSE)</f>
        <v>0.5</v>
      </c>
      <c r="I101" s="72">
        <f t="shared" si="16"/>
        <v>6.5</v>
      </c>
      <c r="J101" s="54">
        <f t="shared" si="17"/>
        <v>6</v>
      </c>
      <c r="K101" s="65">
        <f t="shared" si="14"/>
        <v>6</v>
      </c>
      <c r="L101" s="28">
        <f t="shared" si="13"/>
        <v>6</v>
      </c>
      <c r="M101" s="65">
        <f t="shared" si="12"/>
        <v>6</v>
      </c>
      <c r="N101" s="65" t="s">
        <v>279</v>
      </c>
      <c r="O101" s="65">
        <f t="shared" si="18"/>
        <v>6.5</v>
      </c>
      <c r="P101" s="70">
        <f t="shared" si="19"/>
        <v>0</v>
      </c>
      <c r="Q101" s="89">
        <f t="shared" si="20"/>
        <v>6.5</v>
      </c>
      <c r="R101" s="22"/>
      <c r="S101" s="84">
        <v>469</v>
      </c>
      <c r="T101" s="95">
        <f t="shared" si="21"/>
        <v>72.15384615384616</v>
      </c>
      <c r="U101" s="90"/>
    </row>
    <row r="102" spans="2:21" s="1" customFormat="1" ht="19.5" customHeight="1">
      <c r="B102" s="16" t="s">
        <v>64</v>
      </c>
      <c r="C102" s="18" t="s">
        <v>212</v>
      </c>
      <c r="D102" s="22" t="s">
        <v>215</v>
      </c>
      <c r="E102" s="57">
        <f t="shared" si="15"/>
        <v>11</v>
      </c>
      <c r="F102" s="52">
        <v>7</v>
      </c>
      <c r="G102" s="32">
        <f>VLOOKUP(B102,'[1]Collèges_publics au 01_02_13'!$A$2:$S$127,8,FALSE)</f>
        <v>4</v>
      </c>
      <c r="H102" s="35">
        <f>VLOOKUP(B102,'[1]Collèges_publics au 01_02_13'!$A$2:$S$127,11,FALSE)</f>
        <v>0</v>
      </c>
      <c r="I102" s="72">
        <f t="shared" si="16"/>
        <v>11</v>
      </c>
      <c r="J102" s="54">
        <f t="shared" si="17"/>
        <v>11</v>
      </c>
      <c r="K102" s="65">
        <f t="shared" si="14"/>
        <v>11</v>
      </c>
      <c r="L102" s="28">
        <f t="shared" si="13"/>
        <v>11</v>
      </c>
      <c r="M102" s="65">
        <f t="shared" si="12"/>
        <v>11</v>
      </c>
      <c r="N102" s="65" t="s">
        <v>279</v>
      </c>
      <c r="O102" s="65">
        <f t="shared" si="18"/>
        <v>11</v>
      </c>
      <c r="P102" s="70">
        <f t="shared" si="19"/>
        <v>0</v>
      </c>
      <c r="Q102" s="89">
        <f t="shared" si="20"/>
        <v>11</v>
      </c>
      <c r="R102" s="22" t="s">
        <v>285</v>
      </c>
      <c r="S102" s="84">
        <v>416</v>
      </c>
      <c r="T102" s="95">
        <f t="shared" si="21"/>
        <v>37.81818181818182</v>
      </c>
      <c r="U102" s="90"/>
    </row>
    <row r="103" spans="2:21" s="1" customFormat="1" ht="19.5" customHeight="1">
      <c r="B103" s="16" t="s">
        <v>62</v>
      </c>
      <c r="C103" s="18" t="s">
        <v>212</v>
      </c>
      <c r="D103" s="22" t="s">
        <v>216</v>
      </c>
      <c r="E103" s="57">
        <f t="shared" si="15"/>
        <v>7.5</v>
      </c>
      <c r="F103" s="52">
        <v>6</v>
      </c>
      <c r="G103" s="32">
        <f>VLOOKUP(B103,'[1]Collèges_publics au 01_02_13'!$A$2:$S$127,8,FALSE)</f>
        <v>1.5</v>
      </c>
      <c r="H103" s="35">
        <f>VLOOKUP(B103,'[1]Collèges_publics au 01_02_13'!$A$2:$S$127,11,FALSE)</f>
        <v>0</v>
      </c>
      <c r="I103" s="72">
        <f t="shared" si="16"/>
        <v>7.5</v>
      </c>
      <c r="J103" s="54">
        <f t="shared" si="17"/>
        <v>7.5</v>
      </c>
      <c r="K103" s="65">
        <f t="shared" si="14"/>
        <v>7.5</v>
      </c>
      <c r="L103" s="28">
        <f t="shared" si="13"/>
        <v>7.5</v>
      </c>
      <c r="M103" s="65">
        <f t="shared" si="12"/>
        <v>7.5</v>
      </c>
      <c r="N103" s="65" t="s">
        <v>279</v>
      </c>
      <c r="O103" s="65">
        <f t="shared" si="18"/>
        <v>7.5</v>
      </c>
      <c r="P103" s="70">
        <f t="shared" si="19"/>
        <v>0</v>
      </c>
      <c r="Q103" s="89">
        <f t="shared" si="20"/>
        <v>7.5</v>
      </c>
      <c r="R103" s="22" t="s">
        <v>123</v>
      </c>
      <c r="S103" s="84">
        <v>590</v>
      </c>
      <c r="T103" s="95">
        <f t="shared" si="21"/>
        <v>78.66666666666667</v>
      </c>
      <c r="U103" s="90"/>
    </row>
    <row r="104" spans="2:21" s="1" customFormat="1" ht="19.5" customHeight="1">
      <c r="B104" s="16" t="s">
        <v>63</v>
      </c>
      <c r="C104" s="18" t="s">
        <v>212</v>
      </c>
      <c r="D104" s="22" t="s">
        <v>162</v>
      </c>
      <c r="E104" s="57">
        <f t="shared" si="15"/>
        <v>5</v>
      </c>
      <c r="F104" s="52">
        <v>4</v>
      </c>
      <c r="G104" s="32">
        <f>VLOOKUP(B104,'[1]Collèges_publics au 01_02_13'!$A$2:$S$127,8,FALSE)</f>
        <v>1</v>
      </c>
      <c r="H104" s="35">
        <f>VLOOKUP(B104,'[1]Collèges_publics au 01_02_13'!$A$2:$S$127,11,FALSE)</f>
        <v>0</v>
      </c>
      <c r="I104" s="72">
        <f t="shared" si="16"/>
        <v>5</v>
      </c>
      <c r="J104" s="54">
        <f t="shared" si="17"/>
        <v>5</v>
      </c>
      <c r="K104" s="65">
        <f t="shared" si="14"/>
        <v>5</v>
      </c>
      <c r="L104" s="28">
        <f t="shared" si="13"/>
        <v>5</v>
      </c>
      <c r="M104" s="65">
        <f t="shared" si="12"/>
        <v>5</v>
      </c>
      <c r="N104" s="65" t="s">
        <v>279</v>
      </c>
      <c r="O104" s="65">
        <f t="shared" si="18"/>
        <v>5</v>
      </c>
      <c r="P104" s="70">
        <f t="shared" si="19"/>
        <v>0</v>
      </c>
      <c r="Q104" s="89">
        <f t="shared" si="20"/>
        <v>5</v>
      </c>
      <c r="R104" s="22"/>
      <c r="S104" s="84">
        <v>454</v>
      </c>
      <c r="T104" s="95">
        <f t="shared" si="21"/>
        <v>90.8</v>
      </c>
      <c r="U104" s="90"/>
    </row>
    <row r="105" spans="2:21" s="1" customFormat="1" ht="19.5" customHeight="1">
      <c r="B105" s="16" t="s">
        <v>74</v>
      </c>
      <c r="C105" s="18" t="s">
        <v>217</v>
      </c>
      <c r="D105" s="22" t="s">
        <v>218</v>
      </c>
      <c r="E105" s="57">
        <f t="shared" si="15"/>
        <v>9</v>
      </c>
      <c r="F105" s="52">
        <v>8</v>
      </c>
      <c r="G105" s="32">
        <f>VLOOKUP(B105,'[1]Collèges_publics au 01_02_13'!$A$2:$S$127,8,FALSE)</f>
        <v>1</v>
      </c>
      <c r="H105" s="35">
        <f>VLOOKUP(B105,'[1]Collèges_publics au 01_02_13'!$A$2:$S$127,11,FALSE)</f>
        <v>0</v>
      </c>
      <c r="I105" s="72">
        <f t="shared" si="16"/>
        <v>9</v>
      </c>
      <c r="J105" s="54">
        <f t="shared" si="17"/>
        <v>9</v>
      </c>
      <c r="K105" s="65">
        <f t="shared" si="14"/>
        <v>9</v>
      </c>
      <c r="L105" s="28">
        <f t="shared" si="13"/>
        <v>9</v>
      </c>
      <c r="M105" s="65">
        <f t="shared" si="12"/>
        <v>9</v>
      </c>
      <c r="N105" s="65" t="s">
        <v>279</v>
      </c>
      <c r="O105" s="65">
        <f t="shared" si="18"/>
        <v>9</v>
      </c>
      <c r="P105" s="70">
        <f t="shared" si="19"/>
        <v>0</v>
      </c>
      <c r="Q105" s="89">
        <f t="shared" si="20"/>
        <v>9</v>
      </c>
      <c r="R105" s="22"/>
      <c r="S105" s="84">
        <v>854</v>
      </c>
      <c r="T105" s="95">
        <f t="shared" si="21"/>
        <v>94.88888888888889</v>
      </c>
      <c r="U105" s="90"/>
    </row>
    <row r="106" spans="2:21" s="1" customFormat="1" ht="19.5" customHeight="1">
      <c r="B106" s="16" t="s">
        <v>75</v>
      </c>
      <c r="C106" s="18" t="s">
        <v>217</v>
      </c>
      <c r="D106" s="22" t="s">
        <v>219</v>
      </c>
      <c r="E106" s="57">
        <f t="shared" si="15"/>
        <v>7.5</v>
      </c>
      <c r="F106" s="52">
        <v>5.5</v>
      </c>
      <c r="G106" s="32">
        <f>VLOOKUP(B106,'[1]Collèges_publics au 01_02_13'!$A$2:$S$127,8,FALSE)</f>
        <v>2</v>
      </c>
      <c r="H106" s="35">
        <f>VLOOKUP(B106,'[1]Collèges_publics au 01_02_13'!$A$2:$S$127,11,FALSE)</f>
        <v>0.5</v>
      </c>
      <c r="I106" s="72">
        <f t="shared" si="16"/>
        <v>8</v>
      </c>
      <c r="J106" s="54">
        <f t="shared" si="17"/>
        <v>7.5</v>
      </c>
      <c r="K106" s="65">
        <f t="shared" si="14"/>
        <v>7.5</v>
      </c>
      <c r="L106" s="28">
        <f t="shared" si="13"/>
        <v>7.5</v>
      </c>
      <c r="M106" s="65">
        <f t="shared" si="12"/>
        <v>7.5</v>
      </c>
      <c r="N106" s="65" t="s">
        <v>279</v>
      </c>
      <c r="O106" s="65">
        <f t="shared" si="18"/>
        <v>8</v>
      </c>
      <c r="P106" s="70">
        <f t="shared" si="19"/>
        <v>0</v>
      </c>
      <c r="Q106" s="89">
        <f t="shared" si="20"/>
        <v>8</v>
      </c>
      <c r="R106" s="22" t="s">
        <v>123</v>
      </c>
      <c r="S106" s="84">
        <v>489</v>
      </c>
      <c r="T106" s="95">
        <f t="shared" si="21"/>
        <v>61.125</v>
      </c>
      <c r="U106" s="90"/>
    </row>
    <row r="107" spans="2:21" s="1" customFormat="1" ht="19.5" customHeight="1">
      <c r="B107" s="16" t="s">
        <v>76</v>
      </c>
      <c r="C107" s="18" t="s">
        <v>217</v>
      </c>
      <c r="D107" s="22" t="s">
        <v>220</v>
      </c>
      <c r="E107" s="57">
        <f t="shared" si="15"/>
        <v>3</v>
      </c>
      <c r="F107" s="52">
        <v>2.5</v>
      </c>
      <c r="G107" s="32">
        <f>VLOOKUP(B107,'[1]Collèges_publics au 01_02_13'!$A$2:$S$127,8,FALSE)</f>
        <v>0.5</v>
      </c>
      <c r="H107" s="35">
        <f>VLOOKUP(B107,'[1]Collèges_publics au 01_02_13'!$A$2:$S$127,11,FALSE)</f>
        <v>1</v>
      </c>
      <c r="I107" s="72">
        <f t="shared" si="16"/>
        <v>4</v>
      </c>
      <c r="J107" s="54">
        <f t="shared" si="17"/>
        <v>3</v>
      </c>
      <c r="K107" s="65">
        <f t="shared" si="14"/>
        <v>3</v>
      </c>
      <c r="L107" s="28">
        <f t="shared" si="13"/>
        <v>3</v>
      </c>
      <c r="M107" s="65">
        <f t="shared" si="12"/>
        <v>3</v>
      </c>
      <c r="N107" s="65" t="s">
        <v>279</v>
      </c>
      <c r="O107" s="65">
        <f t="shared" si="18"/>
        <v>4</v>
      </c>
      <c r="P107" s="70">
        <f t="shared" si="19"/>
        <v>0</v>
      </c>
      <c r="Q107" s="89">
        <f t="shared" si="20"/>
        <v>4</v>
      </c>
      <c r="R107" s="22"/>
      <c r="S107" s="84">
        <v>333</v>
      </c>
      <c r="T107" s="95">
        <f t="shared" si="21"/>
        <v>83.25</v>
      </c>
      <c r="U107" s="90"/>
    </row>
    <row r="108" spans="2:21" s="1" customFormat="1" ht="19.5" customHeight="1">
      <c r="B108" s="16" t="s">
        <v>77</v>
      </c>
      <c r="C108" s="18" t="s">
        <v>221</v>
      </c>
      <c r="D108" s="22" t="s">
        <v>162</v>
      </c>
      <c r="E108" s="57">
        <f t="shared" si="15"/>
        <v>11</v>
      </c>
      <c r="F108" s="52">
        <v>7</v>
      </c>
      <c r="G108" s="32">
        <f>VLOOKUP(B108,'[1]Collèges_publics au 01_02_13'!$A$2:$S$127,8,FALSE)</f>
        <v>4</v>
      </c>
      <c r="H108" s="35">
        <f>VLOOKUP(B108,'[1]Collèges_publics au 01_02_13'!$A$2:$S$127,11,FALSE)</f>
        <v>0</v>
      </c>
      <c r="I108" s="72">
        <f t="shared" si="16"/>
        <v>11</v>
      </c>
      <c r="J108" s="54">
        <f t="shared" si="17"/>
        <v>11</v>
      </c>
      <c r="K108" s="65">
        <f t="shared" si="14"/>
        <v>11</v>
      </c>
      <c r="L108" s="28">
        <f t="shared" si="13"/>
        <v>11</v>
      </c>
      <c r="M108" s="65">
        <f t="shared" si="12"/>
        <v>11</v>
      </c>
      <c r="N108" s="65" t="s">
        <v>279</v>
      </c>
      <c r="O108" s="65">
        <f t="shared" si="18"/>
        <v>11</v>
      </c>
      <c r="P108" s="70">
        <f t="shared" si="19"/>
        <v>0</v>
      </c>
      <c r="Q108" s="89">
        <f t="shared" si="20"/>
        <v>11</v>
      </c>
      <c r="R108" s="22" t="s">
        <v>285</v>
      </c>
      <c r="S108" s="84">
        <v>354</v>
      </c>
      <c r="T108" s="95">
        <f t="shared" si="21"/>
        <v>32.18181818181818</v>
      </c>
      <c r="U108" s="90"/>
    </row>
    <row r="109" spans="2:21" s="1" customFormat="1" ht="19.5" customHeight="1">
      <c r="B109" s="16" t="s">
        <v>78</v>
      </c>
      <c r="C109" s="18" t="s">
        <v>221</v>
      </c>
      <c r="D109" s="22" t="s">
        <v>222</v>
      </c>
      <c r="E109" s="57">
        <f t="shared" si="15"/>
        <v>8.5</v>
      </c>
      <c r="F109" s="52">
        <v>7</v>
      </c>
      <c r="G109" s="32">
        <f>VLOOKUP(B109,'[1]Collèges_publics au 01_02_13'!$A$2:$S$127,8,FALSE)</f>
        <v>1.5</v>
      </c>
      <c r="H109" s="35">
        <f>VLOOKUP(B109,'[1]Collèges_publics au 01_02_13'!$A$2:$S$127,11,FALSE)</f>
        <v>0</v>
      </c>
      <c r="I109" s="72">
        <f t="shared" si="16"/>
        <v>8.5</v>
      </c>
      <c r="J109" s="54">
        <f t="shared" si="17"/>
        <v>8.5</v>
      </c>
      <c r="K109" s="65">
        <f t="shared" si="14"/>
        <v>8.5</v>
      </c>
      <c r="L109" s="28">
        <f t="shared" si="13"/>
        <v>8.5</v>
      </c>
      <c r="M109" s="65">
        <f t="shared" si="12"/>
        <v>8.5</v>
      </c>
      <c r="N109" s="65" t="s">
        <v>279</v>
      </c>
      <c r="O109" s="65">
        <f t="shared" si="18"/>
        <v>8.5</v>
      </c>
      <c r="P109" s="70">
        <f t="shared" si="19"/>
        <v>0</v>
      </c>
      <c r="Q109" s="89">
        <f t="shared" si="20"/>
        <v>8.5</v>
      </c>
      <c r="R109" s="34" t="s">
        <v>123</v>
      </c>
      <c r="S109" s="84">
        <v>527</v>
      </c>
      <c r="T109" s="95">
        <f t="shared" si="21"/>
        <v>62</v>
      </c>
      <c r="U109" s="90"/>
    </row>
    <row r="110" spans="2:21" s="1" customFormat="1" ht="19.5" customHeight="1">
      <c r="B110" s="16" t="s">
        <v>79</v>
      </c>
      <c r="C110" s="18" t="s">
        <v>221</v>
      </c>
      <c r="D110" s="22" t="s">
        <v>223</v>
      </c>
      <c r="E110" s="57">
        <f t="shared" si="15"/>
        <v>7</v>
      </c>
      <c r="F110" s="52">
        <v>5.5</v>
      </c>
      <c r="G110" s="32">
        <f>VLOOKUP(B110,'[1]Collèges_publics au 01_02_13'!$A$2:$S$127,8,FALSE)</f>
        <v>1.5</v>
      </c>
      <c r="H110" s="35">
        <f>VLOOKUP(B110,'[1]Collèges_publics au 01_02_13'!$A$2:$S$127,11,FALSE)</f>
        <v>0</v>
      </c>
      <c r="I110" s="72">
        <f t="shared" si="16"/>
        <v>7</v>
      </c>
      <c r="J110" s="54">
        <f t="shared" si="17"/>
        <v>7</v>
      </c>
      <c r="K110" s="65">
        <f t="shared" si="14"/>
        <v>7</v>
      </c>
      <c r="L110" s="28">
        <f t="shared" si="13"/>
        <v>7</v>
      </c>
      <c r="M110" s="65">
        <f t="shared" si="12"/>
        <v>7</v>
      </c>
      <c r="N110" s="65" t="s">
        <v>279</v>
      </c>
      <c r="O110" s="65">
        <f t="shared" si="18"/>
        <v>7</v>
      </c>
      <c r="P110" s="70">
        <f t="shared" si="19"/>
        <v>0</v>
      </c>
      <c r="Q110" s="89">
        <f t="shared" si="20"/>
        <v>7</v>
      </c>
      <c r="R110" s="22" t="s">
        <v>123</v>
      </c>
      <c r="S110" s="84">
        <v>419</v>
      </c>
      <c r="T110" s="95">
        <f t="shared" si="21"/>
        <v>59.857142857142854</v>
      </c>
      <c r="U110" s="90"/>
    </row>
    <row r="111" spans="2:21" s="1" customFormat="1" ht="19.5" customHeight="1">
      <c r="B111" s="134" t="s">
        <v>80</v>
      </c>
      <c r="C111" s="135" t="s">
        <v>221</v>
      </c>
      <c r="D111" s="146" t="s">
        <v>224</v>
      </c>
      <c r="E111" s="57">
        <f t="shared" si="15"/>
        <v>7</v>
      </c>
      <c r="F111" s="52">
        <v>6</v>
      </c>
      <c r="G111" s="32">
        <f>VLOOKUP(B111,'[1]Collèges_publics au 01_02_13'!$A$2:$S$127,8,FALSE)</f>
        <v>1</v>
      </c>
      <c r="H111" s="35">
        <f>VLOOKUP(B111,'[1]Collèges_publics au 01_02_13'!$A$2:$S$127,11,FALSE)</f>
        <v>1.5</v>
      </c>
      <c r="I111" s="72">
        <f t="shared" si="16"/>
        <v>8.5</v>
      </c>
      <c r="J111" s="54">
        <f t="shared" si="17"/>
        <v>7</v>
      </c>
      <c r="K111" s="65">
        <f t="shared" si="14"/>
        <v>7</v>
      </c>
      <c r="L111" s="28">
        <f t="shared" si="13"/>
        <v>7</v>
      </c>
      <c r="M111" s="65">
        <f t="shared" si="12"/>
        <v>7</v>
      </c>
      <c r="N111" s="65" t="s">
        <v>279</v>
      </c>
      <c r="O111" s="92">
        <v>8</v>
      </c>
      <c r="P111" s="144">
        <f t="shared" si="19"/>
        <v>0.5</v>
      </c>
      <c r="Q111" s="142">
        <f t="shared" si="20"/>
        <v>8</v>
      </c>
      <c r="R111" s="22"/>
      <c r="S111" s="84">
        <v>667</v>
      </c>
      <c r="T111" s="95">
        <f t="shared" si="21"/>
        <v>83.375</v>
      </c>
      <c r="U111" s="90"/>
    </row>
    <row r="112" spans="2:21" s="1" customFormat="1" ht="19.5" customHeight="1">
      <c r="B112" s="16" t="s">
        <v>83</v>
      </c>
      <c r="C112" s="18" t="s">
        <v>225</v>
      </c>
      <c r="D112" s="22" t="s">
        <v>226</v>
      </c>
      <c r="E112" s="57">
        <f t="shared" si="15"/>
        <v>4.5</v>
      </c>
      <c r="F112" s="52">
        <v>4</v>
      </c>
      <c r="G112" s="32">
        <f>VLOOKUP(B112,'[1]Collèges_publics au 01_02_13'!$A$2:$S$127,8,FALSE)</f>
        <v>0.5</v>
      </c>
      <c r="H112" s="35">
        <f>VLOOKUP(B112,'[1]Collèges_publics au 01_02_13'!$A$2:$S$127,11,FALSE)</f>
        <v>0</v>
      </c>
      <c r="I112" s="72">
        <f t="shared" si="16"/>
        <v>4.5</v>
      </c>
      <c r="J112" s="54">
        <f t="shared" si="17"/>
        <v>4.5</v>
      </c>
      <c r="K112" s="65">
        <f t="shared" si="14"/>
        <v>4.5</v>
      </c>
      <c r="L112" s="28">
        <f t="shared" si="13"/>
        <v>4.5</v>
      </c>
      <c r="M112" s="65">
        <f t="shared" si="12"/>
        <v>4.5</v>
      </c>
      <c r="N112" s="65" t="s">
        <v>279</v>
      </c>
      <c r="O112" s="65">
        <f t="shared" si="18"/>
        <v>4.5</v>
      </c>
      <c r="P112" s="70">
        <f t="shared" si="19"/>
        <v>0</v>
      </c>
      <c r="Q112" s="89">
        <f t="shared" si="20"/>
        <v>4.5</v>
      </c>
      <c r="R112" s="22"/>
      <c r="S112" s="84">
        <v>376</v>
      </c>
      <c r="T112" s="95">
        <f t="shared" si="21"/>
        <v>83.55555555555556</v>
      </c>
      <c r="U112" s="90"/>
    </row>
    <row r="113" spans="2:21" s="1" customFormat="1" ht="19.5" customHeight="1">
      <c r="B113" s="16" t="s">
        <v>84</v>
      </c>
      <c r="C113" s="18" t="s">
        <v>225</v>
      </c>
      <c r="D113" s="22" t="s">
        <v>149</v>
      </c>
      <c r="E113" s="57">
        <f t="shared" si="15"/>
        <v>10.5</v>
      </c>
      <c r="F113" s="52">
        <v>9</v>
      </c>
      <c r="G113" s="32">
        <f>VLOOKUP(B113,'[1]Collèges_publics au 01_02_13'!$A$2:$S$127,8,FALSE)</f>
        <v>1.5</v>
      </c>
      <c r="H113" s="35">
        <f>VLOOKUP(B113,'[1]Collèges_publics au 01_02_13'!$A$2:$S$127,11,FALSE)</f>
        <v>0</v>
      </c>
      <c r="I113" s="72">
        <f t="shared" si="16"/>
        <v>10.5</v>
      </c>
      <c r="J113" s="54">
        <f t="shared" si="17"/>
        <v>10.5</v>
      </c>
      <c r="K113" s="65">
        <f t="shared" si="14"/>
        <v>10.5</v>
      </c>
      <c r="L113" s="28">
        <f t="shared" si="13"/>
        <v>10.5</v>
      </c>
      <c r="M113" s="65">
        <f t="shared" si="12"/>
        <v>10.5</v>
      </c>
      <c r="N113" s="65" t="s">
        <v>279</v>
      </c>
      <c r="O113" s="65">
        <f t="shared" si="18"/>
        <v>10.5</v>
      </c>
      <c r="P113" s="70">
        <f t="shared" si="19"/>
        <v>0</v>
      </c>
      <c r="Q113" s="89">
        <f t="shared" si="20"/>
        <v>10.5</v>
      </c>
      <c r="R113" s="22" t="s">
        <v>123</v>
      </c>
      <c r="S113" s="84">
        <v>742</v>
      </c>
      <c r="T113" s="95">
        <f t="shared" si="21"/>
        <v>70.66666666666667</v>
      </c>
      <c r="U113" s="90"/>
    </row>
    <row r="114" spans="2:21" s="1" customFormat="1" ht="19.5" customHeight="1">
      <c r="B114" s="16" t="s">
        <v>85</v>
      </c>
      <c r="C114" s="18" t="s">
        <v>227</v>
      </c>
      <c r="D114" s="22" t="s">
        <v>228</v>
      </c>
      <c r="E114" s="57">
        <f t="shared" si="15"/>
        <v>5</v>
      </c>
      <c r="F114" s="52">
        <v>4.5</v>
      </c>
      <c r="G114" s="32">
        <f>VLOOKUP(B114,'[1]Collèges_publics au 01_02_13'!$A$2:$S$127,8,FALSE)</f>
        <v>0.5</v>
      </c>
      <c r="H114" s="35">
        <f>VLOOKUP(B114,'[1]Collèges_publics au 01_02_13'!$A$2:$S$127,11,FALSE)</f>
        <v>0</v>
      </c>
      <c r="I114" s="72">
        <f t="shared" si="16"/>
        <v>5</v>
      </c>
      <c r="J114" s="54">
        <f t="shared" si="17"/>
        <v>5</v>
      </c>
      <c r="K114" s="65">
        <f t="shared" si="14"/>
        <v>5</v>
      </c>
      <c r="L114" s="28">
        <f t="shared" si="13"/>
        <v>5</v>
      </c>
      <c r="M114" s="65">
        <f t="shared" si="12"/>
        <v>5</v>
      </c>
      <c r="N114" s="65" t="s">
        <v>279</v>
      </c>
      <c r="O114" s="65">
        <v>4.5</v>
      </c>
      <c r="P114" s="70">
        <f t="shared" si="19"/>
        <v>0.5</v>
      </c>
      <c r="Q114" s="89">
        <f t="shared" si="20"/>
        <v>4.5</v>
      </c>
      <c r="R114" s="22"/>
      <c r="S114" s="84">
        <v>396</v>
      </c>
      <c r="T114" s="95">
        <f t="shared" si="21"/>
        <v>88</v>
      </c>
      <c r="U114" s="90"/>
    </row>
    <row r="115" spans="2:21" s="1" customFormat="1" ht="19.5" customHeight="1">
      <c r="B115" s="16" t="s">
        <v>86</v>
      </c>
      <c r="C115" s="18" t="s">
        <v>227</v>
      </c>
      <c r="D115" s="22" t="s">
        <v>229</v>
      </c>
      <c r="E115" s="57">
        <f t="shared" si="15"/>
        <v>6</v>
      </c>
      <c r="F115" s="52">
        <v>5.5</v>
      </c>
      <c r="G115" s="32">
        <f>VLOOKUP(B115,'[1]Collèges_publics au 01_02_13'!$A$2:$S$127,8,FALSE)</f>
        <v>0.5</v>
      </c>
      <c r="H115" s="35">
        <f>VLOOKUP(B115,'[1]Collèges_publics au 01_02_13'!$A$2:$S$127,11,FALSE)</f>
        <v>0.5</v>
      </c>
      <c r="I115" s="72">
        <f t="shared" si="16"/>
        <v>6.5</v>
      </c>
      <c r="J115" s="54">
        <f t="shared" si="17"/>
        <v>6</v>
      </c>
      <c r="K115" s="65">
        <f t="shared" si="14"/>
        <v>6</v>
      </c>
      <c r="L115" s="28">
        <f t="shared" si="13"/>
        <v>6</v>
      </c>
      <c r="M115" s="65">
        <f t="shared" si="12"/>
        <v>6</v>
      </c>
      <c r="N115" s="65" t="s">
        <v>279</v>
      </c>
      <c r="O115" s="65">
        <v>6</v>
      </c>
      <c r="P115" s="70">
        <f t="shared" si="19"/>
        <v>0.5</v>
      </c>
      <c r="Q115" s="89">
        <f t="shared" si="20"/>
        <v>6</v>
      </c>
      <c r="R115" s="22"/>
      <c r="S115" s="84">
        <v>642</v>
      </c>
      <c r="T115" s="95">
        <f t="shared" si="21"/>
        <v>107</v>
      </c>
      <c r="U115" s="90"/>
    </row>
    <row r="116" spans="2:21" s="1" customFormat="1" ht="19.5" customHeight="1">
      <c r="B116" s="16" t="s">
        <v>87</v>
      </c>
      <c r="C116" s="18" t="s">
        <v>227</v>
      </c>
      <c r="D116" s="22" t="s">
        <v>230</v>
      </c>
      <c r="E116" s="57">
        <f t="shared" si="15"/>
        <v>5</v>
      </c>
      <c r="F116" s="52">
        <v>4.5</v>
      </c>
      <c r="G116" s="32">
        <f>VLOOKUP(B116,'[1]Collèges_publics au 01_02_13'!$A$2:$S$127,8,FALSE)</f>
        <v>0.5</v>
      </c>
      <c r="H116" s="35">
        <f>VLOOKUP(B116,'[1]Collèges_publics au 01_02_13'!$A$2:$S$127,11,FALSE)</f>
        <v>0</v>
      </c>
      <c r="I116" s="72">
        <f t="shared" si="16"/>
        <v>5</v>
      </c>
      <c r="J116" s="54">
        <f t="shared" si="17"/>
        <v>5</v>
      </c>
      <c r="K116" s="65">
        <f t="shared" si="14"/>
        <v>5</v>
      </c>
      <c r="L116" s="28">
        <f t="shared" si="13"/>
        <v>5</v>
      </c>
      <c r="M116" s="65">
        <f t="shared" si="12"/>
        <v>5</v>
      </c>
      <c r="N116" s="65" t="s">
        <v>279</v>
      </c>
      <c r="O116" s="65">
        <v>4.5</v>
      </c>
      <c r="P116" s="70">
        <f t="shared" si="19"/>
        <v>0.5</v>
      </c>
      <c r="Q116" s="89">
        <f t="shared" si="20"/>
        <v>4.5</v>
      </c>
      <c r="R116" s="22"/>
      <c r="S116" s="84">
        <v>467</v>
      </c>
      <c r="T116" s="95">
        <f t="shared" si="21"/>
        <v>103.77777777777777</v>
      </c>
      <c r="U116" s="90"/>
    </row>
    <row r="117" spans="2:21" s="27" customFormat="1" ht="19.5" customHeight="1">
      <c r="B117" s="134" t="s">
        <v>17</v>
      </c>
      <c r="C117" s="135" t="s">
        <v>231</v>
      </c>
      <c r="D117" s="146" t="s">
        <v>232</v>
      </c>
      <c r="E117" s="57">
        <f t="shared" si="15"/>
        <v>4.54</v>
      </c>
      <c r="F117" s="52">
        <v>3.04</v>
      </c>
      <c r="G117" s="32">
        <f>VLOOKUP(B117,'[1]Collèges_publics au 01_02_13'!$A$2:$S$127,8,FALSE)</f>
        <v>1.5</v>
      </c>
      <c r="H117" s="35">
        <v>1</v>
      </c>
      <c r="I117" s="72">
        <f>SUM(F117:H117)</f>
        <v>5.54</v>
      </c>
      <c r="J117" s="54">
        <f t="shared" si="17"/>
        <v>4.54</v>
      </c>
      <c r="K117" s="91">
        <v>4.5</v>
      </c>
      <c r="L117" s="28">
        <f t="shared" si="13"/>
        <v>4.5</v>
      </c>
      <c r="M117" s="65">
        <f t="shared" si="12"/>
        <v>4.5</v>
      </c>
      <c r="N117" s="65" t="s">
        <v>279</v>
      </c>
      <c r="O117" s="92">
        <f t="shared" si="18"/>
        <v>5.5</v>
      </c>
      <c r="P117" s="144">
        <f t="shared" si="19"/>
        <v>0.040000000000000036</v>
      </c>
      <c r="Q117" s="142">
        <f t="shared" si="20"/>
        <v>5.5</v>
      </c>
      <c r="R117" s="22"/>
      <c r="S117" s="84">
        <v>382</v>
      </c>
      <c r="T117" s="95">
        <f t="shared" si="21"/>
        <v>69.45454545454545</v>
      </c>
      <c r="U117" s="90"/>
    </row>
    <row r="118" spans="2:21" s="1" customFormat="1" ht="19.5" customHeight="1">
      <c r="B118" s="16" t="s">
        <v>18</v>
      </c>
      <c r="C118" s="18" t="s">
        <v>231</v>
      </c>
      <c r="D118" s="22" t="s">
        <v>233</v>
      </c>
      <c r="E118" s="57">
        <f t="shared" si="15"/>
        <v>12</v>
      </c>
      <c r="F118" s="52">
        <v>8</v>
      </c>
      <c r="G118" s="32">
        <f>VLOOKUP(B118,'[1]Collèges_publics au 01_02_13'!$A$2:$S$127,8,FALSE)</f>
        <v>4</v>
      </c>
      <c r="H118" s="35">
        <v>0.5</v>
      </c>
      <c r="I118" s="72">
        <f aca="true" t="shared" si="22" ref="I118:I150">SUM(F118:H118)</f>
        <v>12.5</v>
      </c>
      <c r="J118" s="54">
        <f t="shared" si="17"/>
        <v>12</v>
      </c>
      <c r="K118" s="65">
        <f>J118</f>
        <v>12</v>
      </c>
      <c r="L118" s="28">
        <f t="shared" si="13"/>
        <v>12</v>
      </c>
      <c r="M118" s="65">
        <f t="shared" si="12"/>
        <v>12</v>
      </c>
      <c r="N118" s="65" t="s">
        <v>279</v>
      </c>
      <c r="O118" s="65">
        <f t="shared" si="18"/>
        <v>12.5</v>
      </c>
      <c r="P118" s="70">
        <f t="shared" si="19"/>
        <v>0</v>
      </c>
      <c r="Q118" s="89">
        <f t="shared" si="20"/>
        <v>12.5</v>
      </c>
      <c r="R118" s="22" t="s">
        <v>285</v>
      </c>
      <c r="S118" s="84">
        <v>611</v>
      </c>
      <c r="T118" s="95">
        <f t="shared" si="21"/>
        <v>48.88</v>
      </c>
      <c r="U118" s="90"/>
    </row>
    <row r="119" spans="2:21" s="1" customFormat="1" ht="19.5" customHeight="1">
      <c r="B119" s="16" t="s">
        <v>19</v>
      </c>
      <c r="C119" s="18" t="s">
        <v>231</v>
      </c>
      <c r="D119" s="22" t="s">
        <v>234</v>
      </c>
      <c r="E119" s="57">
        <f t="shared" si="15"/>
        <v>4.5</v>
      </c>
      <c r="F119" s="52">
        <v>3.5</v>
      </c>
      <c r="G119" s="32">
        <f>VLOOKUP(B119,'[1]Collèges_publics au 01_02_13'!$A$2:$S$127,8,FALSE)</f>
        <v>1</v>
      </c>
      <c r="H119" s="35">
        <f>VLOOKUP(B119,'[1]Collèges_publics au 01_02_13'!$A$2:$S$127,11,FALSE)</f>
        <v>0</v>
      </c>
      <c r="I119" s="72">
        <f t="shared" si="22"/>
        <v>4.5</v>
      </c>
      <c r="J119" s="54">
        <f t="shared" si="17"/>
        <v>4.5</v>
      </c>
      <c r="K119" s="65">
        <f>J119</f>
        <v>4.5</v>
      </c>
      <c r="L119" s="28">
        <f t="shared" si="13"/>
        <v>4.5</v>
      </c>
      <c r="M119" s="65">
        <f t="shared" si="12"/>
        <v>4.5</v>
      </c>
      <c r="N119" s="65" t="s">
        <v>279</v>
      </c>
      <c r="O119" s="65">
        <f t="shared" si="18"/>
        <v>4.5</v>
      </c>
      <c r="P119" s="70">
        <f t="shared" si="19"/>
        <v>0</v>
      </c>
      <c r="Q119" s="89">
        <f t="shared" si="20"/>
        <v>4.5</v>
      </c>
      <c r="R119" s="22"/>
      <c r="S119" s="84">
        <v>442</v>
      </c>
      <c r="T119" s="95">
        <f t="shared" si="21"/>
        <v>98.22222222222223</v>
      </c>
      <c r="U119" s="90"/>
    </row>
    <row r="120" spans="2:21" s="1" customFormat="1" ht="19.5" customHeight="1">
      <c r="B120" s="16" t="s">
        <v>20</v>
      </c>
      <c r="C120" s="18" t="s">
        <v>231</v>
      </c>
      <c r="D120" s="22" t="s">
        <v>235</v>
      </c>
      <c r="E120" s="57">
        <f t="shared" si="15"/>
        <v>6.5</v>
      </c>
      <c r="F120" s="52">
        <v>5</v>
      </c>
      <c r="G120" s="32">
        <f>VLOOKUP(B120,'[1]Collèges_publics au 01_02_13'!$A$2:$S$127,8,FALSE)</f>
        <v>1.5</v>
      </c>
      <c r="H120" s="35">
        <f>VLOOKUP(B120,'[1]Collèges_publics au 01_02_13'!$A$2:$S$127,11,FALSE)</f>
        <v>0</v>
      </c>
      <c r="I120" s="72">
        <f t="shared" si="22"/>
        <v>6.5</v>
      </c>
      <c r="J120" s="54">
        <f t="shared" si="17"/>
        <v>6.5</v>
      </c>
      <c r="K120" s="65">
        <f>J120</f>
        <v>6.5</v>
      </c>
      <c r="L120" s="28">
        <f t="shared" si="13"/>
        <v>6.5</v>
      </c>
      <c r="M120" s="65">
        <f t="shared" si="12"/>
        <v>6.5</v>
      </c>
      <c r="N120" s="65" t="s">
        <v>279</v>
      </c>
      <c r="O120" s="65">
        <f t="shared" si="18"/>
        <v>6.5</v>
      </c>
      <c r="P120" s="70">
        <f t="shared" si="19"/>
        <v>0</v>
      </c>
      <c r="Q120" s="89">
        <f t="shared" si="20"/>
        <v>6.5</v>
      </c>
      <c r="R120" s="22"/>
      <c r="S120" s="84">
        <v>463</v>
      </c>
      <c r="T120" s="95">
        <f t="shared" si="21"/>
        <v>71.23076923076923</v>
      </c>
      <c r="U120" s="90"/>
    </row>
    <row r="121" spans="2:21" s="1" customFormat="1" ht="19.5" customHeight="1">
      <c r="B121" s="16" t="s">
        <v>21</v>
      </c>
      <c r="C121" s="18" t="s">
        <v>231</v>
      </c>
      <c r="D121" s="22" t="s">
        <v>236</v>
      </c>
      <c r="E121" s="57">
        <f t="shared" si="15"/>
        <v>6</v>
      </c>
      <c r="F121" s="52">
        <v>4.5</v>
      </c>
      <c r="G121" s="32">
        <f>VLOOKUP(B121,'[1]Collèges_publics au 01_02_13'!$A$2:$S$127,8,FALSE)</f>
        <v>1.5</v>
      </c>
      <c r="H121" s="35">
        <f>VLOOKUP(B121,'[1]Collèges_publics au 01_02_13'!$A$2:$S$127,11,FALSE)</f>
        <v>0</v>
      </c>
      <c r="I121" s="72">
        <f t="shared" si="22"/>
        <v>6</v>
      </c>
      <c r="J121" s="54">
        <f t="shared" si="17"/>
        <v>6</v>
      </c>
      <c r="K121" s="65">
        <f>J121</f>
        <v>6</v>
      </c>
      <c r="L121" s="28">
        <f t="shared" si="13"/>
        <v>6</v>
      </c>
      <c r="M121" s="65">
        <f t="shared" si="12"/>
        <v>6</v>
      </c>
      <c r="N121" s="65" t="s">
        <v>279</v>
      </c>
      <c r="O121" s="65">
        <f t="shared" si="18"/>
        <v>6</v>
      </c>
      <c r="P121" s="70">
        <f t="shared" si="19"/>
        <v>0</v>
      </c>
      <c r="Q121" s="89">
        <f t="shared" si="20"/>
        <v>6</v>
      </c>
      <c r="R121" s="22"/>
      <c r="S121" s="84">
        <v>437</v>
      </c>
      <c r="T121" s="95">
        <f t="shared" si="21"/>
        <v>72.83333333333333</v>
      </c>
      <c r="U121" s="90"/>
    </row>
    <row r="122" spans="2:21" s="21" customFormat="1" ht="19.5" customHeight="1">
      <c r="B122" s="134" t="s">
        <v>237</v>
      </c>
      <c r="C122" s="135" t="s">
        <v>231</v>
      </c>
      <c r="D122" s="146" t="s">
        <v>238</v>
      </c>
      <c r="E122" s="57">
        <f t="shared" si="15"/>
        <v>0.57</v>
      </c>
      <c r="F122" s="52">
        <v>0.57</v>
      </c>
      <c r="G122" s="32">
        <f>VLOOKUP(B122,'[1]Collèges_publics au 01_02_13'!$A$2:$S$127,8,FALSE)</f>
        <v>0</v>
      </c>
      <c r="H122" s="35">
        <f>VLOOKUP(B122,'[1]Collèges_publics au 01_02_13'!$A$2:$S$127,11,FALSE)</f>
        <v>0</v>
      </c>
      <c r="I122" s="72">
        <f t="shared" si="22"/>
        <v>0.57</v>
      </c>
      <c r="J122" s="54">
        <f t="shared" si="17"/>
        <v>0.57</v>
      </c>
      <c r="K122" s="91">
        <v>0.5</v>
      </c>
      <c r="L122" s="28">
        <f t="shared" si="13"/>
        <v>0.5</v>
      </c>
      <c r="M122" s="65">
        <f t="shared" si="12"/>
        <v>0.5</v>
      </c>
      <c r="N122" s="65" t="s">
        <v>279</v>
      </c>
      <c r="O122" s="92">
        <f t="shared" si="18"/>
        <v>0.5</v>
      </c>
      <c r="P122" s="144">
        <f t="shared" si="19"/>
        <v>0.06999999999999995</v>
      </c>
      <c r="Q122" s="142">
        <f t="shared" si="20"/>
        <v>0.5</v>
      </c>
      <c r="R122" s="86"/>
      <c r="S122" s="86"/>
      <c r="T122" s="95">
        <f t="shared" si="21"/>
        <v>0</v>
      </c>
      <c r="U122" s="90"/>
    </row>
    <row r="123" spans="2:21" s="1" customFormat="1" ht="19.5" customHeight="1">
      <c r="B123" s="12" t="s">
        <v>23</v>
      </c>
      <c r="C123" s="13" t="s">
        <v>239</v>
      </c>
      <c r="D123" s="22" t="s">
        <v>196</v>
      </c>
      <c r="E123" s="57">
        <f t="shared" si="15"/>
        <v>11</v>
      </c>
      <c r="F123" s="52">
        <v>7</v>
      </c>
      <c r="G123" s="32">
        <f>VLOOKUP(B123,'[1]Collèges_publics au 01_02_13'!$A$2:$S$127,8,FALSE)</f>
        <v>4</v>
      </c>
      <c r="H123" s="35">
        <f>VLOOKUP(B123,'[1]Collèges_publics au 01_02_13'!$A$2:$S$127,11,FALSE)</f>
        <v>0</v>
      </c>
      <c r="I123" s="72">
        <f t="shared" si="22"/>
        <v>11</v>
      </c>
      <c r="J123" s="54">
        <f t="shared" si="17"/>
        <v>11</v>
      </c>
      <c r="K123" s="65">
        <f aca="true" t="shared" si="23" ref="K123:K132">J123</f>
        <v>11</v>
      </c>
      <c r="L123" s="28">
        <f t="shared" si="13"/>
        <v>11</v>
      </c>
      <c r="M123" s="65">
        <f t="shared" si="12"/>
        <v>11</v>
      </c>
      <c r="N123" s="65" t="s">
        <v>279</v>
      </c>
      <c r="O123" s="65">
        <f t="shared" si="18"/>
        <v>11</v>
      </c>
      <c r="P123" s="70">
        <f t="shared" si="19"/>
        <v>0</v>
      </c>
      <c r="Q123" s="89">
        <f t="shared" si="20"/>
        <v>11</v>
      </c>
      <c r="R123" s="22" t="s">
        <v>285</v>
      </c>
      <c r="S123" s="84">
        <v>567</v>
      </c>
      <c r="T123" s="95">
        <f t="shared" si="21"/>
        <v>51.54545454545455</v>
      </c>
      <c r="U123" s="90"/>
    </row>
    <row r="124" spans="2:21" s="1" customFormat="1" ht="19.5" customHeight="1">
      <c r="B124" s="16" t="s">
        <v>22</v>
      </c>
      <c r="C124" s="13" t="s">
        <v>239</v>
      </c>
      <c r="D124" s="22" t="s">
        <v>240</v>
      </c>
      <c r="E124" s="57">
        <f t="shared" si="15"/>
        <v>12.5</v>
      </c>
      <c r="F124" s="52">
        <v>8.5</v>
      </c>
      <c r="G124" s="32">
        <f>VLOOKUP(B124,'[1]Collèges_publics au 01_02_13'!$A$2:$S$127,8,FALSE)</f>
        <v>4</v>
      </c>
      <c r="H124" s="35">
        <f>VLOOKUP(B124,'[1]Collèges_publics au 01_02_13'!$A$2:$S$127,11,FALSE)</f>
        <v>0.5</v>
      </c>
      <c r="I124" s="72">
        <f t="shared" si="22"/>
        <v>13</v>
      </c>
      <c r="J124" s="54">
        <f t="shared" si="17"/>
        <v>12.5</v>
      </c>
      <c r="K124" s="65">
        <f t="shared" si="23"/>
        <v>12.5</v>
      </c>
      <c r="L124" s="28">
        <f t="shared" si="13"/>
        <v>12.5</v>
      </c>
      <c r="M124" s="65">
        <f t="shared" si="12"/>
        <v>12.5</v>
      </c>
      <c r="N124" s="65" t="s">
        <v>279</v>
      </c>
      <c r="O124" s="65">
        <f t="shared" si="18"/>
        <v>13</v>
      </c>
      <c r="P124" s="70">
        <f t="shared" si="19"/>
        <v>0</v>
      </c>
      <c r="Q124" s="89">
        <f t="shared" si="20"/>
        <v>13</v>
      </c>
      <c r="R124" s="22" t="s">
        <v>285</v>
      </c>
      <c r="S124" s="84">
        <v>514</v>
      </c>
      <c r="T124" s="95">
        <f t="shared" si="21"/>
        <v>39.53846153846154</v>
      </c>
      <c r="U124" s="90"/>
    </row>
    <row r="125" spans="2:21" s="1" customFormat="1" ht="19.5" customHeight="1">
      <c r="B125" s="12" t="s">
        <v>24</v>
      </c>
      <c r="C125" s="13" t="s">
        <v>239</v>
      </c>
      <c r="D125" s="23" t="s">
        <v>241</v>
      </c>
      <c r="E125" s="57">
        <f t="shared" si="15"/>
        <v>11</v>
      </c>
      <c r="F125" s="52">
        <v>7</v>
      </c>
      <c r="G125" s="32">
        <f>VLOOKUP(B125,'[1]Collèges_publics au 01_02_13'!$A$2:$S$127,8,FALSE)</f>
        <v>4</v>
      </c>
      <c r="H125" s="35">
        <f>VLOOKUP(B125,'[1]Collèges_publics au 01_02_13'!$A$2:$S$127,11,FALSE)</f>
        <v>0.5</v>
      </c>
      <c r="I125" s="72">
        <f t="shared" si="22"/>
        <v>11.5</v>
      </c>
      <c r="J125" s="54">
        <f t="shared" si="17"/>
        <v>11</v>
      </c>
      <c r="K125" s="65">
        <f t="shared" si="23"/>
        <v>11</v>
      </c>
      <c r="L125" s="28">
        <f t="shared" si="13"/>
        <v>11</v>
      </c>
      <c r="M125" s="65">
        <f t="shared" si="12"/>
        <v>11</v>
      </c>
      <c r="N125" s="65" t="s">
        <v>279</v>
      </c>
      <c r="O125" s="65">
        <f t="shared" si="18"/>
        <v>11.5</v>
      </c>
      <c r="P125" s="70">
        <f t="shared" si="19"/>
        <v>0</v>
      </c>
      <c r="Q125" s="89">
        <f t="shared" si="20"/>
        <v>11.5</v>
      </c>
      <c r="R125" s="23" t="s">
        <v>285</v>
      </c>
      <c r="S125" s="84">
        <v>539</v>
      </c>
      <c r="T125" s="95">
        <f t="shared" si="21"/>
        <v>46.869565217391305</v>
      </c>
      <c r="U125" s="90"/>
    </row>
    <row r="126" spans="2:21" s="1" customFormat="1" ht="19.5" customHeight="1">
      <c r="B126" s="134" t="s">
        <v>35</v>
      </c>
      <c r="C126" s="135" t="s">
        <v>242</v>
      </c>
      <c r="D126" s="146" t="s">
        <v>150</v>
      </c>
      <c r="E126" s="57">
        <f t="shared" si="15"/>
        <v>6</v>
      </c>
      <c r="F126" s="52">
        <v>5</v>
      </c>
      <c r="G126" s="32">
        <f>VLOOKUP(B126,'[1]Collèges_publics au 01_02_13'!$A$2:$S$127,8,FALSE)</f>
        <v>1</v>
      </c>
      <c r="H126" s="35">
        <f>VLOOKUP(B126,'[1]Collèges_publics au 01_02_13'!$A$2:$S$127,11,FALSE)</f>
        <v>0</v>
      </c>
      <c r="I126" s="72">
        <f t="shared" si="22"/>
        <v>6</v>
      </c>
      <c r="J126" s="54">
        <f t="shared" si="17"/>
        <v>6</v>
      </c>
      <c r="K126" s="65">
        <f t="shared" si="23"/>
        <v>6</v>
      </c>
      <c r="L126" s="28">
        <f t="shared" si="13"/>
        <v>6</v>
      </c>
      <c r="M126" s="65">
        <f t="shared" si="12"/>
        <v>6</v>
      </c>
      <c r="N126" s="65" t="s">
        <v>279</v>
      </c>
      <c r="O126" s="92">
        <v>5.5</v>
      </c>
      <c r="P126" s="144">
        <f t="shared" si="19"/>
        <v>0.5</v>
      </c>
      <c r="Q126" s="142">
        <f t="shared" si="20"/>
        <v>5.5</v>
      </c>
      <c r="R126" s="23"/>
      <c r="S126" s="84">
        <v>562</v>
      </c>
      <c r="T126" s="95">
        <f t="shared" si="21"/>
        <v>102.18181818181819</v>
      </c>
      <c r="U126" s="90"/>
    </row>
    <row r="127" spans="2:21" s="1" customFormat="1" ht="19.5" customHeight="1">
      <c r="B127" s="12" t="s">
        <v>243</v>
      </c>
      <c r="C127" s="13" t="s">
        <v>242</v>
      </c>
      <c r="D127" s="23" t="s">
        <v>244</v>
      </c>
      <c r="E127" s="57">
        <f t="shared" si="15"/>
        <v>6</v>
      </c>
      <c r="F127" s="52">
        <v>5.5</v>
      </c>
      <c r="G127" s="32">
        <f>VLOOKUP(B127,'[1]Collèges_publics au 01_02_13'!$A$2:$S$127,8,FALSE)</f>
        <v>0.5</v>
      </c>
      <c r="H127" s="35">
        <f>VLOOKUP(B127,'[1]Collèges_publics au 01_02_13'!$A$2:$S$127,11,FALSE)</f>
        <v>0</v>
      </c>
      <c r="I127" s="72">
        <f t="shared" si="22"/>
        <v>6</v>
      </c>
      <c r="J127" s="54">
        <f t="shared" si="17"/>
        <v>6</v>
      </c>
      <c r="K127" s="65">
        <f t="shared" si="23"/>
        <v>6</v>
      </c>
      <c r="L127" s="28">
        <f t="shared" si="13"/>
        <v>6</v>
      </c>
      <c r="M127" s="65">
        <f t="shared" si="12"/>
        <v>6</v>
      </c>
      <c r="N127" s="65" t="s">
        <v>279</v>
      </c>
      <c r="O127" s="65">
        <f t="shared" si="18"/>
        <v>6</v>
      </c>
      <c r="P127" s="70">
        <f t="shared" si="19"/>
        <v>0</v>
      </c>
      <c r="Q127" s="89">
        <f t="shared" si="20"/>
        <v>6</v>
      </c>
      <c r="R127" s="23"/>
      <c r="S127" s="84">
        <v>615</v>
      </c>
      <c r="T127" s="95">
        <f t="shared" si="21"/>
        <v>102.5</v>
      </c>
      <c r="U127" s="90"/>
    </row>
    <row r="128" spans="2:21" s="1" customFormat="1" ht="19.5" customHeight="1">
      <c r="B128" s="134" t="s">
        <v>36</v>
      </c>
      <c r="C128" s="135" t="s">
        <v>242</v>
      </c>
      <c r="D128" s="146" t="s">
        <v>245</v>
      </c>
      <c r="E128" s="57">
        <f t="shared" si="15"/>
        <v>6</v>
      </c>
      <c r="F128" s="52">
        <v>5.5</v>
      </c>
      <c r="G128" s="32">
        <f>VLOOKUP(B128,'[1]Collèges_publics au 01_02_13'!$A$2:$S$127,8,FALSE)</f>
        <v>0.5</v>
      </c>
      <c r="H128" s="35">
        <f>VLOOKUP(B128,'[1]Collèges_publics au 01_02_13'!$A$2:$S$127,11,FALSE)</f>
        <v>0</v>
      </c>
      <c r="I128" s="72">
        <f t="shared" si="22"/>
        <v>6</v>
      </c>
      <c r="J128" s="54">
        <f t="shared" si="17"/>
        <v>6</v>
      </c>
      <c r="K128" s="65">
        <f t="shared" si="23"/>
        <v>6</v>
      </c>
      <c r="L128" s="28">
        <f t="shared" si="13"/>
        <v>6</v>
      </c>
      <c r="M128" s="65">
        <f t="shared" si="12"/>
        <v>6</v>
      </c>
      <c r="N128" s="65" t="s">
        <v>279</v>
      </c>
      <c r="O128" s="92">
        <v>5.5</v>
      </c>
      <c r="P128" s="144">
        <f t="shared" si="19"/>
        <v>0.5</v>
      </c>
      <c r="Q128" s="142">
        <f t="shared" si="20"/>
        <v>5.5</v>
      </c>
      <c r="R128" s="23"/>
      <c r="S128" s="84">
        <v>595</v>
      </c>
      <c r="T128" s="95">
        <f t="shared" si="21"/>
        <v>108.18181818181819</v>
      </c>
      <c r="U128" s="90"/>
    </row>
    <row r="129" spans="2:21" s="21" customFormat="1" ht="19.5" customHeight="1">
      <c r="B129" s="12" t="s">
        <v>246</v>
      </c>
      <c r="C129" s="13" t="s">
        <v>242</v>
      </c>
      <c r="D129" s="23" t="s">
        <v>143</v>
      </c>
      <c r="E129" s="57">
        <f t="shared" si="15"/>
        <v>1</v>
      </c>
      <c r="F129" s="52">
        <v>1</v>
      </c>
      <c r="G129" s="32">
        <f>VLOOKUP(B129,'[1]Collèges_publics au 01_02_13'!$A$2:$S$127,8,FALSE)</f>
        <v>0</v>
      </c>
      <c r="H129" s="35">
        <f>VLOOKUP(B129,'[1]Collèges_publics au 01_02_13'!$A$2:$S$127,11,FALSE)</f>
        <v>0</v>
      </c>
      <c r="I129" s="72">
        <f t="shared" si="22"/>
        <v>1</v>
      </c>
      <c r="J129" s="54">
        <f t="shared" si="17"/>
        <v>1</v>
      </c>
      <c r="K129" s="65">
        <f t="shared" si="23"/>
        <v>1</v>
      </c>
      <c r="L129" s="28">
        <f t="shared" si="13"/>
        <v>1</v>
      </c>
      <c r="M129" s="65">
        <f t="shared" si="12"/>
        <v>1</v>
      </c>
      <c r="N129" s="65" t="s">
        <v>279</v>
      </c>
      <c r="O129" s="65">
        <f t="shared" si="18"/>
        <v>1</v>
      </c>
      <c r="P129" s="70">
        <f t="shared" si="19"/>
        <v>0</v>
      </c>
      <c r="Q129" s="89">
        <f t="shared" si="20"/>
        <v>1</v>
      </c>
      <c r="R129" s="85"/>
      <c r="S129" s="85"/>
      <c r="T129" s="95">
        <f t="shared" si="21"/>
        <v>0</v>
      </c>
      <c r="U129" s="90"/>
    </row>
    <row r="130" spans="2:21" s="1" customFormat="1" ht="19.5" customHeight="1">
      <c r="B130" s="134" t="s">
        <v>37</v>
      </c>
      <c r="C130" s="135" t="s">
        <v>247</v>
      </c>
      <c r="D130" s="146" t="s">
        <v>248</v>
      </c>
      <c r="E130" s="57">
        <f t="shared" si="15"/>
        <v>4</v>
      </c>
      <c r="F130" s="52">
        <v>3.5</v>
      </c>
      <c r="G130" s="32">
        <f>VLOOKUP(B130,'[1]Collèges_publics au 01_02_13'!$A$2:$S$127,8,FALSE)</f>
        <v>0.5</v>
      </c>
      <c r="H130" s="35">
        <f>VLOOKUP(B130,'[1]Collèges_publics au 01_02_13'!$A$2:$S$127,11,FALSE)</f>
        <v>0</v>
      </c>
      <c r="I130" s="72">
        <f t="shared" si="22"/>
        <v>4</v>
      </c>
      <c r="J130" s="54">
        <f t="shared" si="17"/>
        <v>4</v>
      </c>
      <c r="K130" s="65">
        <f t="shared" si="23"/>
        <v>4</v>
      </c>
      <c r="L130" s="28">
        <f t="shared" si="13"/>
        <v>4</v>
      </c>
      <c r="M130" s="65">
        <f t="shared" si="12"/>
        <v>4</v>
      </c>
      <c r="N130" s="65" t="s">
        <v>279</v>
      </c>
      <c r="O130" s="92">
        <v>3.5</v>
      </c>
      <c r="P130" s="144">
        <f t="shared" si="19"/>
        <v>0.5</v>
      </c>
      <c r="Q130" s="142">
        <f t="shared" si="20"/>
        <v>3.5</v>
      </c>
      <c r="R130" s="23"/>
      <c r="S130" s="84">
        <v>403</v>
      </c>
      <c r="T130" s="95">
        <f t="shared" si="21"/>
        <v>115.14285714285714</v>
      </c>
      <c r="U130" s="90"/>
    </row>
    <row r="131" spans="2:21" s="1" customFormat="1" ht="19.5" customHeight="1">
      <c r="B131" s="134" t="s">
        <v>48</v>
      </c>
      <c r="C131" s="135" t="s">
        <v>249</v>
      </c>
      <c r="D131" s="146" t="s">
        <v>250</v>
      </c>
      <c r="E131" s="57">
        <f t="shared" si="15"/>
        <v>7</v>
      </c>
      <c r="F131" s="52">
        <v>6.5</v>
      </c>
      <c r="G131" s="32">
        <f>VLOOKUP(B131,'[1]Collèges_publics au 01_02_13'!$A$2:$S$127,8,FALSE)</f>
        <v>0.5</v>
      </c>
      <c r="H131" s="35">
        <f>VLOOKUP(B131,'[1]Collèges_publics au 01_02_13'!$A$2:$S$127,11,FALSE)</f>
        <v>0</v>
      </c>
      <c r="I131" s="72">
        <f t="shared" si="22"/>
        <v>7</v>
      </c>
      <c r="J131" s="54">
        <f t="shared" si="17"/>
        <v>7</v>
      </c>
      <c r="K131" s="65">
        <f t="shared" si="23"/>
        <v>7</v>
      </c>
      <c r="L131" s="28">
        <f t="shared" si="13"/>
        <v>7</v>
      </c>
      <c r="M131" s="65">
        <f t="shared" si="12"/>
        <v>7</v>
      </c>
      <c r="N131" s="65" t="s">
        <v>279</v>
      </c>
      <c r="O131" s="92">
        <v>6.5</v>
      </c>
      <c r="P131" s="144">
        <f t="shared" si="19"/>
        <v>0.5</v>
      </c>
      <c r="Q131" s="142">
        <f t="shared" si="20"/>
        <v>6.5</v>
      </c>
      <c r="R131" s="23"/>
      <c r="S131" s="84">
        <v>698</v>
      </c>
      <c r="T131" s="95">
        <f t="shared" si="21"/>
        <v>107.38461538461539</v>
      </c>
      <c r="U131" s="90"/>
    </row>
    <row r="132" spans="2:21" s="1" customFormat="1" ht="19.5" customHeight="1">
      <c r="B132" s="134" t="s">
        <v>50</v>
      </c>
      <c r="C132" s="135" t="s">
        <v>251</v>
      </c>
      <c r="D132" s="146" t="s">
        <v>252</v>
      </c>
      <c r="E132" s="57">
        <f t="shared" si="15"/>
        <v>5</v>
      </c>
      <c r="F132" s="52">
        <v>4</v>
      </c>
      <c r="G132" s="32">
        <f>VLOOKUP(B132,'[1]Collèges_publics au 01_02_13'!$A$2:$S$127,8,FALSE)</f>
        <v>1</v>
      </c>
      <c r="H132" s="35">
        <f>VLOOKUP(B132,'[1]Collèges_publics au 01_02_13'!$A$2:$S$127,11,FALSE)</f>
        <v>0</v>
      </c>
      <c r="I132" s="72">
        <f t="shared" si="22"/>
        <v>5</v>
      </c>
      <c r="J132" s="54">
        <f t="shared" si="17"/>
        <v>5</v>
      </c>
      <c r="K132" s="65">
        <f t="shared" si="23"/>
        <v>5</v>
      </c>
      <c r="L132" s="28">
        <f t="shared" si="13"/>
        <v>5</v>
      </c>
      <c r="M132" s="65">
        <f t="shared" si="12"/>
        <v>5</v>
      </c>
      <c r="N132" s="65" t="s">
        <v>279</v>
      </c>
      <c r="O132" s="92">
        <v>4.5</v>
      </c>
      <c r="P132" s="144">
        <f t="shared" si="19"/>
        <v>0.5</v>
      </c>
      <c r="Q132" s="142">
        <f t="shared" si="20"/>
        <v>4.5</v>
      </c>
      <c r="R132" s="22"/>
      <c r="S132" s="84">
        <v>413</v>
      </c>
      <c r="T132" s="95">
        <f t="shared" si="21"/>
        <v>91.77777777777777</v>
      </c>
      <c r="U132" s="90"/>
    </row>
    <row r="133" spans="2:21" s="1" customFormat="1" ht="19.5" customHeight="1">
      <c r="B133" s="134" t="s">
        <v>51</v>
      </c>
      <c r="C133" s="135" t="s">
        <v>251</v>
      </c>
      <c r="D133" s="146" t="s">
        <v>253</v>
      </c>
      <c r="E133" s="57">
        <f t="shared" si="15"/>
        <v>4.07</v>
      </c>
      <c r="F133" s="52">
        <v>3.57</v>
      </c>
      <c r="G133" s="32">
        <f>VLOOKUP(B133,'[1]Collèges_publics au 01_02_13'!$A$2:$S$127,8,FALSE)</f>
        <v>0.5</v>
      </c>
      <c r="H133" s="35">
        <f>VLOOKUP(B133,'[1]Collèges_publics au 01_02_13'!$A$2:$S$127,11,FALSE)</f>
        <v>0.5</v>
      </c>
      <c r="I133" s="72">
        <f t="shared" si="22"/>
        <v>4.57</v>
      </c>
      <c r="J133" s="54">
        <f t="shared" si="17"/>
        <v>4.07</v>
      </c>
      <c r="K133" s="91">
        <v>4</v>
      </c>
      <c r="L133" s="28">
        <f t="shared" si="13"/>
        <v>4</v>
      </c>
      <c r="M133" s="65">
        <f t="shared" si="12"/>
        <v>4</v>
      </c>
      <c r="N133" s="65" t="s">
        <v>279</v>
      </c>
      <c r="O133" s="92">
        <f t="shared" si="18"/>
        <v>4.5</v>
      </c>
      <c r="P133" s="144">
        <f t="shared" si="19"/>
        <v>0.07000000000000028</v>
      </c>
      <c r="Q133" s="142">
        <f t="shared" si="20"/>
        <v>4.5</v>
      </c>
      <c r="R133" s="23"/>
      <c r="S133" s="84">
        <v>473</v>
      </c>
      <c r="T133" s="95">
        <f t="shared" si="21"/>
        <v>105.11111111111111</v>
      </c>
      <c r="U133" s="90"/>
    </row>
    <row r="134" spans="2:21" s="1" customFormat="1" ht="19.5" customHeight="1">
      <c r="B134" s="12" t="s">
        <v>52</v>
      </c>
      <c r="C134" s="13" t="s">
        <v>254</v>
      </c>
      <c r="D134" s="23" t="s">
        <v>255</v>
      </c>
      <c r="E134" s="57">
        <f t="shared" si="15"/>
        <v>7.5</v>
      </c>
      <c r="F134" s="52">
        <v>7</v>
      </c>
      <c r="G134" s="32">
        <f>VLOOKUP(B134,'[1]Collèges_publics au 01_02_13'!$A$2:$S$127,8,FALSE)</f>
        <v>0.5</v>
      </c>
      <c r="H134" s="35">
        <f>VLOOKUP(B134,'[1]Collèges_publics au 01_02_13'!$A$2:$S$127,11,FALSE)</f>
        <v>0</v>
      </c>
      <c r="I134" s="72">
        <f t="shared" si="22"/>
        <v>7.5</v>
      </c>
      <c r="J134" s="54">
        <f t="shared" si="17"/>
        <v>7.5</v>
      </c>
      <c r="K134" s="65">
        <f>J134</f>
        <v>7.5</v>
      </c>
      <c r="L134" s="28">
        <f t="shared" si="13"/>
        <v>7.5</v>
      </c>
      <c r="M134" s="65">
        <f t="shared" si="12"/>
        <v>7.5</v>
      </c>
      <c r="N134" s="65" t="s">
        <v>279</v>
      </c>
      <c r="O134" s="65">
        <f t="shared" si="18"/>
        <v>7.5</v>
      </c>
      <c r="P134" s="70">
        <f t="shared" si="19"/>
        <v>0</v>
      </c>
      <c r="Q134" s="89">
        <f t="shared" si="20"/>
        <v>7.5</v>
      </c>
      <c r="R134" s="23"/>
      <c r="S134" s="84">
        <v>869</v>
      </c>
      <c r="T134" s="95">
        <f t="shared" si="21"/>
        <v>115.86666666666666</v>
      </c>
      <c r="U134" s="90"/>
    </row>
    <row r="135" spans="2:21" s="27" customFormat="1" ht="19.5" customHeight="1">
      <c r="B135" s="134" t="s">
        <v>53</v>
      </c>
      <c r="C135" s="135" t="s">
        <v>254</v>
      </c>
      <c r="D135" s="146" t="s">
        <v>256</v>
      </c>
      <c r="E135" s="57">
        <f t="shared" si="15"/>
        <v>8.469999999999999</v>
      </c>
      <c r="F135" s="52">
        <v>7.97</v>
      </c>
      <c r="G135" s="32">
        <f>VLOOKUP(B135,'[1]Collèges_publics au 01_02_13'!$A$2:$S$127,8,FALSE)</f>
        <v>0.5</v>
      </c>
      <c r="H135" s="35">
        <f>VLOOKUP(B135,'[1]Collèges_publics au 01_02_13'!$A$2:$S$127,11,FALSE)</f>
        <v>1</v>
      </c>
      <c r="I135" s="72">
        <f t="shared" si="22"/>
        <v>9.469999999999999</v>
      </c>
      <c r="J135" s="54">
        <f t="shared" si="17"/>
        <v>8.469999999999999</v>
      </c>
      <c r="K135" s="91">
        <v>8</v>
      </c>
      <c r="L135" s="28">
        <f t="shared" si="13"/>
        <v>8</v>
      </c>
      <c r="M135" s="65">
        <f t="shared" si="12"/>
        <v>8</v>
      </c>
      <c r="N135" s="65" t="s">
        <v>279</v>
      </c>
      <c r="O135" s="92">
        <f t="shared" si="18"/>
        <v>9</v>
      </c>
      <c r="P135" s="144">
        <f t="shared" si="19"/>
        <v>0.46999999999999886</v>
      </c>
      <c r="Q135" s="142">
        <f t="shared" si="20"/>
        <v>9</v>
      </c>
      <c r="R135" s="22"/>
      <c r="S135" s="84">
        <v>781</v>
      </c>
      <c r="T135" s="95">
        <f t="shared" si="21"/>
        <v>86.77777777777777</v>
      </c>
      <c r="U135" s="90"/>
    </row>
    <row r="136" spans="2:21" s="1" customFormat="1" ht="19.5" customHeight="1">
      <c r="B136" s="12" t="s">
        <v>54</v>
      </c>
      <c r="C136" s="13" t="s">
        <v>254</v>
      </c>
      <c r="D136" s="23" t="s">
        <v>169</v>
      </c>
      <c r="E136" s="57">
        <f t="shared" si="15"/>
        <v>4</v>
      </c>
      <c r="F136" s="52">
        <v>3.5</v>
      </c>
      <c r="G136" s="32">
        <f>VLOOKUP(B136,'[1]Collèges_publics au 01_02_13'!$A$2:$S$127,8,FALSE)</f>
        <v>0.5</v>
      </c>
      <c r="H136" s="35">
        <f>VLOOKUP(B136,'[1]Collèges_publics au 01_02_13'!$A$2:$S$127,11,FALSE)</f>
        <v>1</v>
      </c>
      <c r="I136" s="72">
        <f t="shared" si="22"/>
        <v>5</v>
      </c>
      <c r="J136" s="54">
        <f t="shared" si="17"/>
        <v>4</v>
      </c>
      <c r="K136" s="65">
        <f>J136</f>
        <v>4</v>
      </c>
      <c r="L136" s="28">
        <f t="shared" si="13"/>
        <v>4</v>
      </c>
      <c r="M136" s="65">
        <f t="shared" si="12"/>
        <v>4</v>
      </c>
      <c r="N136" s="65" t="s">
        <v>279</v>
      </c>
      <c r="O136" s="65">
        <f t="shared" si="18"/>
        <v>5</v>
      </c>
      <c r="P136" s="70">
        <f t="shared" si="19"/>
        <v>0</v>
      </c>
      <c r="Q136" s="89">
        <f t="shared" si="20"/>
        <v>5</v>
      </c>
      <c r="R136" s="23"/>
      <c r="S136" s="84">
        <v>647</v>
      </c>
      <c r="T136" s="95">
        <f t="shared" si="21"/>
        <v>129.4</v>
      </c>
      <c r="U136" s="90"/>
    </row>
    <row r="137" spans="2:21" s="1" customFormat="1" ht="19.5" customHeight="1">
      <c r="B137" s="139" t="s">
        <v>55</v>
      </c>
      <c r="C137" s="140" t="s">
        <v>257</v>
      </c>
      <c r="D137" s="147" t="s">
        <v>162</v>
      </c>
      <c r="E137" s="57">
        <f t="shared" si="15"/>
        <v>10.85</v>
      </c>
      <c r="F137" s="52">
        <v>9.35</v>
      </c>
      <c r="G137" s="32">
        <f>VLOOKUP(B137,'[1]Collèges_publics au 01_02_13'!$A$2:$S$127,8,FALSE)</f>
        <v>1.5</v>
      </c>
      <c r="H137" s="35">
        <f>VLOOKUP(B137,'[1]Collèges_publics au 01_02_13'!$A$2:$S$127,11,FALSE)</f>
        <v>0.15</v>
      </c>
      <c r="I137" s="72">
        <f t="shared" si="22"/>
        <v>11</v>
      </c>
      <c r="J137" s="54">
        <f t="shared" si="17"/>
        <v>10.85</v>
      </c>
      <c r="K137" s="28">
        <v>10.5</v>
      </c>
      <c r="L137" s="28">
        <f t="shared" si="13"/>
        <v>10.5</v>
      </c>
      <c r="M137" s="65">
        <f t="shared" si="12"/>
        <v>10.5</v>
      </c>
      <c r="N137" s="65" t="s">
        <v>279</v>
      </c>
      <c r="O137" s="143">
        <v>11</v>
      </c>
      <c r="P137" s="137">
        <f t="shared" si="19"/>
        <v>0</v>
      </c>
      <c r="Q137" s="138">
        <f t="shared" si="20"/>
        <v>11</v>
      </c>
      <c r="R137" s="23" t="s">
        <v>123</v>
      </c>
      <c r="S137" s="84">
        <v>594</v>
      </c>
      <c r="T137" s="95">
        <f t="shared" si="21"/>
        <v>54</v>
      </c>
      <c r="U137" s="90"/>
    </row>
    <row r="138" spans="2:21" s="1" customFormat="1" ht="19.5" customHeight="1">
      <c r="B138" s="139" t="s">
        <v>56</v>
      </c>
      <c r="C138" s="140" t="s">
        <v>257</v>
      </c>
      <c r="D138" s="147" t="s">
        <v>258</v>
      </c>
      <c r="E138" s="57">
        <f t="shared" si="15"/>
        <v>9.88</v>
      </c>
      <c r="F138" s="52">
        <v>8.38</v>
      </c>
      <c r="G138" s="32">
        <f>VLOOKUP(B138,'[1]Collèges_publics au 01_02_13'!$A$2:$S$127,8,FALSE)</f>
        <v>1.5</v>
      </c>
      <c r="H138" s="35">
        <f>VLOOKUP(B138,'[1]Collèges_publics au 01_02_13'!$A$2:$S$127,11,FALSE)</f>
        <v>0.12</v>
      </c>
      <c r="I138" s="72">
        <f t="shared" si="22"/>
        <v>10</v>
      </c>
      <c r="J138" s="54">
        <f t="shared" si="17"/>
        <v>9.88</v>
      </c>
      <c r="K138" s="28">
        <v>9.5</v>
      </c>
      <c r="L138" s="28">
        <f t="shared" si="13"/>
        <v>9.5</v>
      </c>
      <c r="M138" s="65">
        <f t="shared" si="12"/>
        <v>9.5</v>
      </c>
      <c r="N138" s="65" t="s">
        <v>279</v>
      </c>
      <c r="O138" s="143">
        <v>10</v>
      </c>
      <c r="P138" s="137">
        <f t="shared" si="19"/>
        <v>0</v>
      </c>
      <c r="Q138" s="138">
        <f t="shared" si="20"/>
        <v>10</v>
      </c>
      <c r="R138" s="23" t="s">
        <v>123</v>
      </c>
      <c r="S138" s="84">
        <v>594</v>
      </c>
      <c r="T138" s="95">
        <f t="shared" si="21"/>
        <v>59.4</v>
      </c>
      <c r="U138" s="90"/>
    </row>
    <row r="139" spans="2:21" s="1" customFormat="1" ht="19.5" customHeight="1">
      <c r="B139" s="12" t="s">
        <v>65</v>
      </c>
      <c r="C139" s="13" t="s">
        <v>259</v>
      </c>
      <c r="D139" s="23" t="s">
        <v>126</v>
      </c>
      <c r="E139" s="57">
        <f t="shared" si="15"/>
        <v>7</v>
      </c>
      <c r="F139" s="52">
        <v>6.5</v>
      </c>
      <c r="G139" s="32">
        <f>VLOOKUP(B139,'[1]Collèges_publics au 01_02_13'!$A$2:$S$127,8,FALSE)</f>
        <v>0.5</v>
      </c>
      <c r="H139" s="35">
        <f>VLOOKUP(B139,'[1]Collèges_publics au 01_02_13'!$A$2:$S$127,11,FALSE)</f>
        <v>0</v>
      </c>
      <c r="I139" s="72">
        <f t="shared" si="22"/>
        <v>7</v>
      </c>
      <c r="J139" s="54">
        <f t="shared" si="17"/>
        <v>7</v>
      </c>
      <c r="K139" s="65">
        <f>J139</f>
        <v>7</v>
      </c>
      <c r="L139" s="28">
        <f t="shared" si="13"/>
        <v>7</v>
      </c>
      <c r="M139" s="65">
        <f t="shared" si="12"/>
        <v>7</v>
      </c>
      <c r="N139" s="65" t="s">
        <v>279</v>
      </c>
      <c r="O139" s="65">
        <f t="shared" si="18"/>
        <v>7</v>
      </c>
      <c r="P139" s="70">
        <f t="shared" si="19"/>
        <v>0</v>
      </c>
      <c r="Q139" s="89">
        <f t="shared" si="20"/>
        <v>7</v>
      </c>
      <c r="R139" s="23"/>
      <c r="S139" s="84">
        <v>733</v>
      </c>
      <c r="T139" s="95">
        <f t="shared" si="21"/>
        <v>104.71428571428571</v>
      </c>
      <c r="U139" s="90"/>
    </row>
    <row r="140" spans="2:21" s="1" customFormat="1" ht="19.5" customHeight="1">
      <c r="B140" s="139" t="s">
        <v>66</v>
      </c>
      <c r="C140" s="140" t="s">
        <v>260</v>
      </c>
      <c r="D140" s="147" t="s">
        <v>261</v>
      </c>
      <c r="E140" s="57">
        <f t="shared" si="15"/>
        <v>9.85</v>
      </c>
      <c r="F140" s="52">
        <v>8.35</v>
      </c>
      <c r="G140" s="32">
        <f>VLOOKUP(B140,'[1]Collèges_publics au 01_02_13'!$A$2:$S$127,8,FALSE)</f>
        <v>1.5</v>
      </c>
      <c r="H140" s="35">
        <f>VLOOKUP(B140,'[1]Collèges_publics au 01_02_13'!$A$2:$S$127,11,FALSE)</f>
        <v>0</v>
      </c>
      <c r="I140" s="72">
        <f t="shared" si="22"/>
        <v>9.85</v>
      </c>
      <c r="J140" s="54">
        <f t="shared" si="17"/>
        <v>9.85</v>
      </c>
      <c r="K140" s="91">
        <v>9.5</v>
      </c>
      <c r="L140" s="28">
        <f t="shared" si="13"/>
        <v>9.5</v>
      </c>
      <c r="M140" s="65">
        <f t="shared" si="12"/>
        <v>9.5</v>
      </c>
      <c r="N140" s="65" t="s">
        <v>279</v>
      </c>
      <c r="O140" s="143">
        <v>10</v>
      </c>
      <c r="P140" s="137">
        <f t="shared" si="19"/>
        <v>-0.15000000000000036</v>
      </c>
      <c r="Q140" s="138">
        <f t="shared" si="20"/>
        <v>10</v>
      </c>
      <c r="R140" s="23" t="s">
        <v>123</v>
      </c>
      <c r="S140" s="84">
        <v>696</v>
      </c>
      <c r="T140" s="95">
        <f t="shared" si="21"/>
        <v>69.6</v>
      </c>
      <c r="U140" s="90"/>
    </row>
    <row r="141" spans="2:21" s="1" customFormat="1" ht="19.5" customHeight="1">
      <c r="B141" s="12" t="s">
        <v>67</v>
      </c>
      <c r="C141" s="13" t="s">
        <v>260</v>
      </c>
      <c r="D141" s="23" t="s">
        <v>228</v>
      </c>
      <c r="E141" s="57">
        <f t="shared" si="15"/>
        <v>4</v>
      </c>
      <c r="F141" s="52">
        <v>3.5</v>
      </c>
      <c r="G141" s="32">
        <f>VLOOKUP(B141,'[1]Collèges_publics au 01_02_13'!$A$2:$S$127,8,FALSE)</f>
        <v>0.5</v>
      </c>
      <c r="H141" s="35">
        <f>VLOOKUP(B141,'[1]Collèges_publics au 01_02_13'!$A$2:$S$127,11,FALSE)</f>
        <v>0.5</v>
      </c>
      <c r="I141" s="72">
        <f t="shared" si="22"/>
        <v>4.5</v>
      </c>
      <c r="J141" s="54">
        <f t="shared" si="17"/>
        <v>4</v>
      </c>
      <c r="K141" s="65">
        <f aca="true" t="shared" si="24" ref="K141:M149">J141</f>
        <v>4</v>
      </c>
      <c r="L141" s="28">
        <f t="shared" si="13"/>
        <v>4</v>
      </c>
      <c r="M141" s="65">
        <f t="shared" si="12"/>
        <v>4</v>
      </c>
      <c r="N141" s="65" t="s">
        <v>279</v>
      </c>
      <c r="O141" s="65">
        <f t="shared" si="18"/>
        <v>4.5</v>
      </c>
      <c r="P141" s="70">
        <f t="shared" si="19"/>
        <v>0</v>
      </c>
      <c r="Q141" s="89">
        <f t="shared" si="20"/>
        <v>4.5</v>
      </c>
      <c r="R141" s="23"/>
      <c r="S141" s="84">
        <v>409</v>
      </c>
      <c r="T141" s="95">
        <f t="shared" si="21"/>
        <v>90.88888888888889</v>
      </c>
      <c r="U141" s="90"/>
    </row>
    <row r="142" spans="2:21" s="1" customFormat="1" ht="19.5" customHeight="1">
      <c r="B142" s="12" t="s">
        <v>68</v>
      </c>
      <c r="C142" s="13" t="s">
        <v>260</v>
      </c>
      <c r="D142" s="23" t="s">
        <v>262</v>
      </c>
      <c r="E142" s="57">
        <f t="shared" si="15"/>
        <v>8</v>
      </c>
      <c r="F142" s="52">
        <v>6.5</v>
      </c>
      <c r="G142" s="32">
        <f>VLOOKUP(B142,'[1]Collèges_publics au 01_02_13'!$A$2:$S$127,8,FALSE)</f>
        <v>1.5</v>
      </c>
      <c r="H142" s="35">
        <f>VLOOKUP(B142,'[1]Collèges_publics au 01_02_13'!$A$2:$S$127,11,FALSE)</f>
        <v>0</v>
      </c>
      <c r="I142" s="72">
        <f t="shared" si="22"/>
        <v>8</v>
      </c>
      <c r="J142" s="54">
        <f t="shared" si="17"/>
        <v>8</v>
      </c>
      <c r="K142" s="65">
        <f t="shared" si="24"/>
        <v>8</v>
      </c>
      <c r="L142" s="28">
        <f t="shared" si="13"/>
        <v>8</v>
      </c>
      <c r="M142" s="65">
        <f t="shared" si="13"/>
        <v>8</v>
      </c>
      <c r="N142" s="65" t="s">
        <v>279</v>
      </c>
      <c r="O142" s="65">
        <f t="shared" si="18"/>
        <v>8</v>
      </c>
      <c r="P142" s="70">
        <f t="shared" si="19"/>
        <v>0</v>
      </c>
      <c r="Q142" s="89">
        <f t="shared" si="20"/>
        <v>8</v>
      </c>
      <c r="R142" s="23" t="s">
        <v>123</v>
      </c>
      <c r="S142" s="84">
        <v>495</v>
      </c>
      <c r="T142" s="95">
        <f t="shared" si="21"/>
        <v>61.875</v>
      </c>
      <c r="U142" s="90"/>
    </row>
    <row r="143" spans="2:21" s="1" customFormat="1" ht="19.5" customHeight="1">
      <c r="B143" s="134" t="s">
        <v>69</v>
      </c>
      <c r="C143" s="135" t="s">
        <v>263</v>
      </c>
      <c r="D143" s="146" t="s">
        <v>229</v>
      </c>
      <c r="E143" s="57">
        <f t="shared" si="15"/>
        <v>6.5</v>
      </c>
      <c r="F143" s="52">
        <v>6</v>
      </c>
      <c r="G143" s="32">
        <f>VLOOKUP(B143,'[1]Collèges_publics au 01_02_13'!$A$2:$S$127,8,FALSE)</f>
        <v>0.5</v>
      </c>
      <c r="H143" s="35">
        <f>VLOOKUP(B143,'[1]Collèges_publics au 01_02_13'!$A$2:$S$127,11,FALSE)</f>
        <v>0</v>
      </c>
      <c r="I143" s="72">
        <f t="shared" si="22"/>
        <v>6.5</v>
      </c>
      <c r="J143" s="54">
        <f t="shared" si="17"/>
        <v>6.5</v>
      </c>
      <c r="K143" s="65">
        <f t="shared" si="24"/>
        <v>6.5</v>
      </c>
      <c r="L143" s="28">
        <f t="shared" si="13"/>
        <v>6.5</v>
      </c>
      <c r="M143" s="65">
        <f t="shared" si="13"/>
        <v>6.5</v>
      </c>
      <c r="N143" s="65" t="s">
        <v>279</v>
      </c>
      <c r="O143" s="92">
        <v>6</v>
      </c>
      <c r="P143" s="144">
        <f t="shared" si="19"/>
        <v>0.5</v>
      </c>
      <c r="Q143" s="142">
        <f t="shared" si="20"/>
        <v>6</v>
      </c>
      <c r="R143" s="23"/>
      <c r="S143" s="84">
        <v>556</v>
      </c>
      <c r="T143" s="95">
        <f t="shared" si="21"/>
        <v>92.66666666666667</v>
      </c>
      <c r="U143" s="90"/>
    </row>
    <row r="144" spans="2:21" s="1" customFormat="1" ht="19.5" customHeight="1">
      <c r="B144" s="134" t="s">
        <v>70</v>
      </c>
      <c r="C144" s="135" t="s">
        <v>263</v>
      </c>
      <c r="D144" s="146" t="s">
        <v>264</v>
      </c>
      <c r="E144" s="57">
        <f t="shared" si="15"/>
        <v>6</v>
      </c>
      <c r="F144" s="52">
        <v>5.5</v>
      </c>
      <c r="G144" s="32">
        <f>VLOOKUP(B144,'[1]Collèges_publics au 01_02_13'!$A$2:$S$127,8,FALSE)</f>
        <v>0.5</v>
      </c>
      <c r="H144" s="35">
        <f>VLOOKUP(B144,'[1]Collèges_publics au 01_02_13'!$A$2:$S$127,11,FALSE)</f>
        <v>1</v>
      </c>
      <c r="I144" s="72">
        <f t="shared" si="22"/>
        <v>7</v>
      </c>
      <c r="J144" s="54">
        <f t="shared" si="17"/>
        <v>6</v>
      </c>
      <c r="K144" s="65">
        <f t="shared" si="24"/>
        <v>6</v>
      </c>
      <c r="L144" s="28">
        <f t="shared" si="13"/>
        <v>6</v>
      </c>
      <c r="M144" s="65">
        <f t="shared" si="13"/>
        <v>6</v>
      </c>
      <c r="N144" s="65" t="s">
        <v>279</v>
      </c>
      <c r="O144" s="92">
        <v>6.5</v>
      </c>
      <c r="P144" s="144">
        <f t="shared" si="19"/>
        <v>0.5</v>
      </c>
      <c r="Q144" s="142">
        <f t="shared" si="20"/>
        <v>6.5</v>
      </c>
      <c r="R144" s="23"/>
      <c r="S144" s="84">
        <v>650</v>
      </c>
      <c r="T144" s="95">
        <f t="shared" si="21"/>
        <v>100</v>
      </c>
      <c r="U144" s="90"/>
    </row>
    <row r="145" spans="2:21" s="1" customFormat="1" ht="19.5" customHeight="1">
      <c r="B145" s="12" t="s">
        <v>71</v>
      </c>
      <c r="C145" s="13" t="s">
        <v>263</v>
      </c>
      <c r="D145" s="23" t="s">
        <v>218</v>
      </c>
      <c r="E145" s="57">
        <f t="shared" si="15"/>
        <v>6.5</v>
      </c>
      <c r="F145" s="52">
        <v>5.5</v>
      </c>
      <c r="G145" s="32">
        <f>VLOOKUP(B145,'[1]Collèges_publics au 01_02_13'!$A$2:$S$127,8,FALSE)</f>
        <v>1</v>
      </c>
      <c r="H145" s="35">
        <f>VLOOKUP(B145,'[1]Collèges_publics au 01_02_13'!$A$2:$S$127,11,FALSE)</f>
        <v>0</v>
      </c>
      <c r="I145" s="72">
        <f t="shared" si="22"/>
        <v>6.5</v>
      </c>
      <c r="J145" s="54">
        <f t="shared" si="17"/>
        <v>6.5</v>
      </c>
      <c r="K145" s="65">
        <f t="shared" si="24"/>
        <v>6.5</v>
      </c>
      <c r="L145" s="28">
        <f t="shared" si="24"/>
        <v>6.5</v>
      </c>
      <c r="M145" s="65">
        <f t="shared" si="24"/>
        <v>6.5</v>
      </c>
      <c r="N145" s="65" t="s">
        <v>279</v>
      </c>
      <c r="O145" s="65">
        <f t="shared" si="18"/>
        <v>6.5</v>
      </c>
      <c r="P145" s="70">
        <f t="shared" si="19"/>
        <v>0</v>
      </c>
      <c r="Q145" s="89">
        <f t="shared" si="20"/>
        <v>6.5</v>
      </c>
      <c r="R145" s="23"/>
      <c r="S145" s="84">
        <v>658</v>
      </c>
      <c r="T145" s="95">
        <f t="shared" si="21"/>
        <v>101.23076923076923</v>
      </c>
      <c r="U145" s="90"/>
    </row>
    <row r="146" spans="2:21" s="1" customFormat="1" ht="19.5" customHeight="1">
      <c r="B146" s="12" t="s">
        <v>72</v>
      </c>
      <c r="C146" s="13" t="s">
        <v>263</v>
      </c>
      <c r="D146" s="23" t="s">
        <v>172</v>
      </c>
      <c r="E146" s="57">
        <f t="shared" si="15"/>
        <v>8.5</v>
      </c>
      <c r="F146" s="52">
        <v>7</v>
      </c>
      <c r="G146" s="32">
        <f>VLOOKUP(B146,'[1]Collèges_publics au 01_02_13'!$A$2:$S$127,8,FALSE)</f>
        <v>1.5</v>
      </c>
      <c r="H146" s="35">
        <f>VLOOKUP(B146,'[1]Collèges_publics au 01_02_13'!$A$2:$S$127,11,FALSE)</f>
        <v>0</v>
      </c>
      <c r="I146" s="72">
        <f t="shared" si="22"/>
        <v>8.5</v>
      </c>
      <c r="J146" s="54">
        <f t="shared" si="17"/>
        <v>8.5</v>
      </c>
      <c r="K146" s="65">
        <f t="shared" si="24"/>
        <v>8.5</v>
      </c>
      <c r="L146" s="28">
        <f t="shared" si="24"/>
        <v>8.5</v>
      </c>
      <c r="M146" s="65">
        <f t="shared" si="24"/>
        <v>8.5</v>
      </c>
      <c r="N146" s="65" t="s">
        <v>279</v>
      </c>
      <c r="O146" s="65">
        <f t="shared" si="18"/>
        <v>8.5</v>
      </c>
      <c r="P146" s="70">
        <f t="shared" si="19"/>
        <v>0</v>
      </c>
      <c r="Q146" s="89">
        <f t="shared" si="20"/>
        <v>8.5</v>
      </c>
      <c r="R146" s="23" t="s">
        <v>123</v>
      </c>
      <c r="S146" s="84">
        <v>467</v>
      </c>
      <c r="T146" s="95">
        <f t="shared" si="21"/>
        <v>54.94117647058823</v>
      </c>
      <c r="U146" s="90"/>
    </row>
    <row r="147" spans="2:21" s="1" customFormat="1" ht="19.5" customHeight="1">
      <c r="B147" s="134" t="s">
        <v>73</v>
      </c>
      <c r="C147" s="135" t="s">
        <v>263</v>
      </c>
      <c r="D147" s="146" t="s">
        <v>271</v>
      </c>
      <c r="E147" s="57">
        <f t="shared" si="15"/>
        <v>5.5</v>
      </c>
      <c r="F147" s="52">
        <v>5</v>
      </c>
      <c r="G147" s="32">
        <f>VLOOKUP(B147,'[1]Collèges_publics au 01_02_13'!$A$2:$S$127,8,FALSE)</f>
        <v>0.5</v>
      </c>
      <c r="H147" s="35">
        <f>VLOOKUP(B147,'[1]Collèges_publics au 01_02_13'!$A$2:$S$127,11,FALSE)</f>
        <v>0</v>
      </c>
      <c r="I147" s="72">
        <f t="shared" si="22"/>
        <v>5.5</v>
      </c>
      <c r="J147" s="54">
        <f t="shared" si="17"/>
        <v>5.5</v>
      </c>
      <c r="K147" s="65">
        <f t="shared" si="24"/>
        <v>5.5</v>
      </c>
      <c r="L147" s="28">
        <f t="shared" si="24"/>
        <v>5.5</v>
      </c>
      <c r="M147" s="65">
        <f t="shared" si="24"/>
        <v>5.5</v>
      </c>
      <c r="N147" s="65" t="s">
        <v>279</v>
      </c>
      <c r="O147" s="92">
        <v>5</v>
      </c>
      <c r="P147" s="144">
        <f t="shared" si="19"/>
        <v>0.5</v>
      </c>
      <c r="Q147" s="142">
        <f t="shared" si="20"/>
        <v>5</v>
      </c>
      <c r="R147" s="23"/>
      <c r="S147" s="84">
        <v>516</v>
      </c>
      <c r="T147" s="95">
        <f t="shared" si="21"/>
        <v>103.2</v>
      </c>
      <c r="U147" s="90"/>
    </row>
    <row r="148" spans="2:21" s="1" customFormat="1" ht="19.5" customHeight="1">
      <c r="B148" s="134" t="s">
        <v>109</v>
      </c>
      <c r="C148" s="135" t="s">
        <v>265</v>
      </c>
      <c r="D148" s="146" t="s">
        <v>266</v>
      </c>
      <c r="E148" s="57">
        <f t="shared" si="15"/>
        <v>5.5</v>
      </c>
      <c r="F148" s="52">
        <v>5</v>
      </c>
      <c r="G148" s="32">
        <f>VLOOKUP(B148,'[1]Collèges_publics au 01_02_13'!$A$2:$S$127,8,FALSE)</f>
        <v>0.5</v>
      </c>
      <c r="H148" s="35">
        <f>VLOOKUP(B148,'[1]Collèges_publics au 01_02_13'!$A$2:$S$127,11,FALSE)</f>
        <v>0</v>
      </c>
      <c r="I148" s="72">
        <f t="shared" si="22"/>
        <v>5.5</v>
      </c>
      <c r="J148" s="54">
        <f t="shared" si="17"/>
        <v>5.5</v>
      </c>
      <c r="K148" s="65">
        <f t="shared" si="24"/>
        <v>5.5</v>
      </c>
      <c r="L148" s="28">
        <f t="shared" si="24"/>
        <v>5.5</v>
      </c>
      <c r="M148" s="65">
        <f t="shared" si="24"/>
        <v>5.5</v>
      </c>
      <c r="N148" s="65" t="s">
        <v>279</v>
      </c>
      <c r="O148" s="92">
        <v>5</v>
      </c>
      <c r="P148" s="144">
        <f t="shared" si="19"/>
        <v>0.5</v>
      </c>
      <c r="Q148" s="142">
        <f t="shared" si="20"/>
        <v>5</v>
      </c>
      <c r="R148" s="23"/>
      <c r="S148" s="84">
        <v>536</v>
      </c>
      <c r="T148" s="95">
        <f t="shared" si="21"/>
        <v>107.2</v>
      </c>
      <c r="U148" s="90"/>
    </row>
    <row r="149" spans="2:21" s="1" customFormat="1" ht="19.5" customHeight="1">
      <c r="B149" s="12" t="s">
        <v>110</v>
      </c>
      <c r="C149" s="13" t="s">
        <v>267</v>
      </c>
      <c r="D149" s="23" t="s">
        <v>268</v>
      </c>
      <c r="E149" s="57">
        <f t="shared" si="15"/>
        <v>5</v>
      </c>
      <c r="F149" s="52">
        <v>4.5</v>
      </c>
      <c r="G149" s="32">
        <f>VLOOKUP(B149,'[1]Collèges_publics au 01_02_13'!$A$2:$S$127,8,FALSE)</f>
        <v>0.5</v>
      </c>
      <c r="H149" s="35">
        <f>VLOOKUP(B149,'[1]Collèges_publics au 01_02_13'!$A$2:$S$127,11,FALSE)</f>
        <v>0</v>
      </c>
      <c r="I149" s="72">
        <f>SUM(F149:H149)</f>
        <v>5</v>
      </c>
      <c r="J149" s="54">
        <f t="shared" si="17"/>
        <v>5</v>
      </c>
      <c r="K149" s="65">
        <f t="shared" si="24"/>
        <v>5</v>
      </c>
      <c r="L149" s="28">
        <f t="shared" si="24"/>
        <v>5</v>
      </c>
      <c r="M149" s="65">
        <f t="shared" si="24"/>
        <v>5</v>
      </c>
      <c r="N149" s="67" t="s">
        <v>279</v>
      </c>
      <c r="O149" s="65">
        <f t="shared" si="18"/>
        <v>5</v>
      </c>
      <c r="P149" s="98">
        <v>0</v>
      </c>
      <c r="Q149" s="99">
        <v>5</v>
      </c>
      <c r="R149" s="23"/>
      <c r="S149" s="84">
        <v>548</v>
      </c>
      <c r="T149" s="95">
        <f t="shared" si="21"/>
        <v>109.6</v>
      </c>
      <c r="U149" s="90"/>
    </row>
    <row r="150" spans="2:21" s="1" customFormat="1" ht="19.5" customHeight="1" thickBot="1">
      <c r="B150" s="148" t="s">
        <v>111</v>
      </c>
      <c r="C150" s="149" t="s">
        <v>267</v>
      </c>
      <c r="D150" s="154" t="s">
        <v>269</v>
      </c>
      <c r="E150" s="100">
        <f t="shared" si="15"/>
        <v>5.25</v>
      </c>
      <c r="F150" s="101">
        <v>4.75</v>
      </c>
      <c r="G150" s="102">
        <f>VLOOKUP(B150,'[1]Collèges_publics au 01_02_13'!$A$2:$S$127,8,FALSE)</f>
        <v>0.5</v>
      </c>
      <c r="H150" s="47">
        <f>VLOOKUP(B150,'[1]Collèges_publics au 01_02_13'!$A$2:$S$127,11,FALSE)</f>
        <v>1</v>
      </c>
      <c r="I150" s="103">
        <f t="shared" si="22"/>
        <v>6.25</v>
      </c>
      <c r="J150" s="104">
        <f t="shared" si="17"/>
        <v>5.25</v>
      </c>
      <c r="K150" s="105">
        <v>5</v>
      </c>
      <c r="L150" s="105">
        <f>K150</f>
        <v>5</v>
      </c>
      <c r="M150" s="97">
        <f>L150</f>
        <v>5</v>
      </c>
      <c r="N150" s="97" t="s">
        <v>279</v>
      </c>
      <c r="O150" s="152">
        <f t="shared" si="18"/>
        <v>6</v>
      </c>
      <c r="P150" s="153">
        <f t="shared" si="19"/>
        <v>0.25</v>
      </c>
      <c r="Q150" s="151">
        <f t="shared" si="20"/>
        <v>6</v>
      </c>
      <c r="R150" s="48"/>
      <c r="S150" s="122">
        <v>612</v>
      </c>
      <c r="T150" s="96">
        <f t="shared" si="21"/>
        <v>102</v>
      </c>
      <c r="U150" s="123"/>
    </row>
    <row r="151" spans="2:21" s="1" customFormat="1" ht="19.5" customHeight="1" thickBot="1">
      <c r="B151" s="174" t="s">
        <v>297</v>
      </c>
      <c r="C151" s="175"/>
      <c r="D151" s="176"/>
      <c r="E151" s="106" t="s">
        <v>298</v>
      </c>
      <c r="F151" s="107" t="s">
        <v>298</v>
      </c>
      <c r="G151" s="108" t="s">
        <v>298</v>
      </c>
      <c r="H151" s="109" t="s">
        <v>298</v>
      </c>
      <c r="I151" s="115" t="s">
        <v>298</v>
      </c>
      <c r="J151" s="116" t="s">
        <v>298</v>
      </c>
      <c r="K151" s="110" t="s">
        <v>298</v>
      </c>
      <c r="L151" s="110" t="s">
        <v>298</v>
      </c>
      <c r="M151" s="110" t="s">
        <v>298</v>
      </c>
      <c r="N151" s="110">
        <v>5.5</v>
      </c>
      <c r="O151" s="110" t="s">
        <v>298</v>
      </c>
      <c r="P151" s="117">
        <v>5.5</v>
      </c>
      <c r="Q151" s="118">
        <v>-5.5</v>
      </c>
      <c r="R151" s="111"/>
      <c r="S151" s="112"/>
      <c r="T151" s="113"/>
      <c r="U151" s="114" t="s">
        <v>295</v>
      </c>
    </row>
    <row r="152" spans="2:21" s="1" customFormat="1" ht="21" customHeight="1" thickBot="1">
      <c r="B152" s="183" t="s">
        <v>270</v>
      </c>
      <c r="C152" s="184"/>
      <c r="D152" s="185"/>
      <c r="E152" s="127">
        <f>SUM(E26:E151)</f>
        <v>953.1500000000002</v>
      </c>
      <c r="F152" s="127">
        <f aca="true" t="shared" si="25" ref="F152:M152">SUM(F26:F151)</f>
        <v>767.1500000000001</v>
      </c>
      <c r="G152" s="127">
        <f t="shared" si="25"/>
        <v>186</v>
      </c>
      <c r="H152" s="127">
        <f t="shared" si="25"/>
        <v>39.81999999999999</v>
      </c>
      <c r="I152" s="128">
        <f t="shared" si="25"/>
        <v>992.9700000000001</v>
      </c>
      <c r="J152" s="75">
        <f t="shared" si="25"/>
        <v>953.1500000000002</v>
      </c>
      <c r="K152" s="76">
        <f t="shared" si="25"/>
        <v>949</v>
      </c>
      <c r="L152" s="76">
        <f t="shared" si="25"/>
        <v>947</v>
      </c>
      <c r="M152" s="76">
        <f t="shared" si="25"/>
        <v>944.5</v>
      </c>
      <c r="N152" s="56">
        <v>939</v>
      </c>
      <c r="O152" s="56">
        <f>SUM(O26:O151)</f>
        <v>980.5</v>
      </c>
      <c r="P152" s="119">
        <f>SUM(P26:P151)</f>
        <v>17.97</v>
      </c>
      <c r="Q152" s="55">
        <f>SUM(Q26:Q151)</f>
        <v>975</v>
      </c>
      <c r="R152" s="56"/>
      <c r="S152" s="56">
        <f>SUM(S26:S151)</f>
        <v>67946</v>
      </c>
      <c r="T152" s="129">
        <f t="shared" si="21"/>
        <v>69.68820512820513</v>
      </c>
      <c r="U152" s="120"/>
    </row>
    <row r="153" spans="2:21" s="9" customFormat="1" ht="17.25" customHeight="1" thickBot="1">
      <c r="B153" s="189" t="s">
        <v>277</v>
      </c>
      <c r="C153" s="190"/>
      <c r="D153" s="190"/>
      <c r="E153" s="191">
        <v>1007</v>
      </c>
      <c r="F153" s="192"/>
      <c r="G153" s="192"/>
      <c r="H153" s="192"/>
      <c r="I153" s="193"/>
      <c r="J153" s="180" t="s">
        <v>311</v>
      </c>
      <c r="K153" s="181"/>
      <c r="L153" s="181"/>
      <c r="M153" s="181"/>
      <c r="N153" s="181"/>
      <c r="O153" s="181"/>
      <c r="P153" s="182"/>
      <c r="Q153" s="177">
        <v>949.5</v>
      </c>
      <c r="R153" s="178"/>
      <c r="S153" s="178"/>
      <c r="T153" s="178"/>
      <c r="U153" s="179"/>
    </row>
    <row r="154" spans="6:16" ht="12.75">
      <c r="F154" s="30"/>
      <c r="G154" s="46"/>
      <c r="H154" s="30"/>
      <c r="I154" s="44"/>
      <c r="J154" s="44"/>
      <c r="K154" s="44"/>
      <c r="L154" s="44"/>
      <c r="M154" s="44"/>
      <c r="N154" s="44"/>
      <c r="O154" s="44"/>
      <c r="P154" s="44"/>
    </row>
    <row r="155" spans="3:16" ht="12.75">
      <c r="C155" s="77"/>
      <c r="D155" s="78"/>
      <c r="E155" s="79"/>
      <c r="F155" s="46"/>
      <c r="G155" s="10"/>
      <c r="H155" s="30"/>
      <c r="I155" s="45"/>
      <c r="J155" s="45"/>
      <c r="K155" s="45"/>
      <c r="L155" s="45"/>
      <c r="M155" s="45"/>
      <c r="N155" s="45"/>
      <c r="O155" s="45"/>
      <c r="P155" s="45"/>
    </row>
    <row r="156" spans="3:5" ht="12.75">
      <c r="C156" s="81"/>
      <c r="D156" s="82"/>
      <c r="E156" s="79"/>
    </row>
    <row r="157" spans="3:5" ht="12.75">
      <c r="C157" s="81"/>
      <c r="D157" s="80"/>
      <c r="E157" s="79"/>
    </row>
    <row r="158" spans="3:5" ht="12.75">
      <c r="C158" s="83"/>
      <c r="D158" s="83"/>
      <c r="E158" s="79"/>
    </row>
    <row r="159" spans="2:3" ht="12.75">
      <c r="B159" s="40"/>
      <c r="C159" s="80"/>
    </row>
    <row r="160" ht="12.75">
      <c r="C160" s="77"/>
    </row>
    <row r="161" ht="12.75">
      <c r="C161" s="77"/>
    </row>
    <row r="173" spans="6:8" ht="12.75">
      <c r="F173" s="10"/>
      <c r="G173" s="10"/>
      <c r="H173" s="10"/>
    </row>
    <row r="175" ht="12.75">
      <c r="F175" s="30"/>
    </row>
  </sheetData>
  <autoFilter ref="B1:U175"/>
  <mergeCells count="32">
    <mergeCell ref="B9:B18"/>
    <mergeCell ref="C18:D18"/>
    <mergeCell ref="E18:F18"/>
    <mergeCell ref="B19:D19"/>
    <mergeCell ref="E19:F19"/>
    <mergeCell ref="J24:P24"/>
    <mergeCell ref="C3:R3"/>
    <mergeCell ref="B7:D7"/>
    <mergeCell ref="B8:D8"/>
    <mergeCell ref="E7:F7"/>
    <mergeCell ref="E8:F8"/>
    <mergeCell ref="E9:F9"/>
    <mergeCell ref="E16:F16"/>
    <mergeCell ref="B24:B25"/>
    <mergeCell ref="D24:D25"/>
    <mergeCell ref="C24:C25"/>
    <mergeCell ref="C9:D9"/>
    <mergeCell ref="E17:F17"/>
    <mergeCell ref="F10:F14"/>
    <mergeCell ref="C16:D16"/>
    <mergeCell ref="C17:D17"/>
    <mergeCell ref="C10:C15"/>
    <mergeCell ref="Q24:U24"/>
    <mergeCell ref="E23:U23"/>
    <mergeCell ref="B151:D151"/>
    <mergeCell ref="Q153:U153"/>
    <mergeCell ref="J153:P153"/>
    <mergeCell ref="B152:D152"/>
    <mergeCell ref="E24:I24"/>
    <mergeCell ref="B23:D23"/>
    <mergeCell ref="B153:D153"/>
    <mergeCell ref="E153:I153"/>
  </mergeCells>
  <printOptions/>
  <pageMargins left="0.1968503937007874" right="0.1968503937007874" top="0.5118110236220472" bottom="0.31496062992125984" header="0.1968503937007874" footer="0.11811023622047245"/>
  <pageSetup horizontalDpi="600" verticalDpi="600" orientation="landscape" paperSize="9" scale="7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2013-06-19T11:41:19Z</cp:lastPrinted>
  <dcterms:created xsi:type="dcterms:W3CDTF">2011-09-14T07:11:01Z</dcterms:created>
  <dcterms:modified xsi:type="dcterms:W3CDTF">2013-06-28T14:26:44Z</dcterms:modified>
  <cp:category/>
  <cp:version/>
  <cp:contentType/>
  <cp:contentStatus/>
</cp:coreProperties>
</file>