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png" ContentType="image/png"/>
  <Override PartName="/xl/media/image2.png" ContentType="image/png"/>
  <Override PartName="/xl/media/image3.png" ContentType="image/png"/>
  <Override PartName="/xl/media/image4.png" ContentType="image/png"/>
  <Override PartName="/xl/media/image5.png" ContentType="image/png"/>
  <Override PartName="/xl/media/image6.png" ContentType="image/png"/>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NOTICE" sheetId="1" state="visible" r:id="rId2"/>
    <sheet name="Etat_108h" sheetId="2" state="visible" r:id="rId3"/>
    <sheet name="Période 1" sheetId="3" state="visible" r:id="rId4"/>
    <sheet name="Période 2" sheetId="4" state="visible" r:id="rId5"/>
    <sheet name="Période 3" sheetId="5" state="visible" r:id="rId6"/>
    <sheet name="Période 4" sheetId="6" state="visible" r:id="rId7"/>
    <sheet name="Période 5" sheetId="7" state="visible" r:id="rId8"/>
  </sheets>
  <definedNames>
    <definedName function="false" hidden="false" name="LISTE" vbProcedure="false">NOTICE!$V$7</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<sst xmlns="http://schemas.openxmlformats.org/spreadsheetml/2006/main" count="1101" uniqueCount="101">
  <si>
    <r>
      <rPr>
        <sz val="16"/>
        <color rgb="FF0070C0"/>
        <rFont val="Arial Black"/>
        <family val="2"/>
        <charset val="1"/>
      </rPr>
      <t xml:space="preserve">2021-2022 Tableau individuel de suivi des heures du service hebdomadaire</t>
    </r>
    <r>
      <rPr>
        <sz val="16"/>
        <color rgb="FF000000"/>
        <rFont val="Arial Black"/>
        <family val="2"/>
        <charset val="1"/>
      </rPr>
      <t xml:space="preserve"> </t>
    </r>
    <r>
      <rPr>
        <sz val="16"/>
        <color rgb="FFFF3300"/>
        <rFont val="Arial Black"/>
        <family val="2"/>
        <charset val="1"/>
      </rPr>
      <t xml:space="preserve">ZONE A</t>
    </r>
  </si>
  <si>
    <t xml:space="preserve">INFORMATIONS PERSONNELLES</t>
  </si>
  <si>
    <t xml:space="preserve">NOM</t>
  </si>
  <si>
    <t xml:space="preserve">:</t>
  </si>
  <si>
    <t xml:space="preserve">Prénom</t>
  </si>
  <si>
    <t xml:space="preserve">Qualité</t>
  </si>
  <si>
    <t xml:space="preserve">École de rattachement</t>
  </si>
  <si>
    <t xml:space="preserve">Circonscription</t>
  </si>
  <si>
    <t xml:space="preserve">Titulaire mobile</t>
  </si>
  <si>
    <t xml:space="preserve">CONSEILS D'UTILISATION</t>
  </si>
  <si>
    <t xml:space="preserve">Poste fractionné</t>
  </si>
  <si>
    <t xml:space="preserve">Il y a une feuille par période (entre 2 vacances scolaires). Vous devez remplir préalablement la liste des écoles dans lesquelles vous intervenez ci-dessous. Cette saisie préalable vous permettra par la suite de remplir plus rapidement les feuilles suivantes. </t>
  </si>
  <si>
    <t xml:space="preserve">Vous devez également renseigner votre quotité de service (100%, 80% , 75%....)</t>
  </si>
  <si>
    <t xml:space="preserve">Liste d'écoles d'exercice</t>
  </si>
  <si>
    <t xml:space="preserve">Dans les cellules "école", inscrire pour mémoire, le nom de l'école d'exercice par ordre d’affectation</t>
  </si>
  <si>
    <t xml:space="preserve">école 1</t>
  </si>
  <si>
    <t xml:space="preserve">école 2</t>
  </si>
  <si>
    <t xml:space="preserve">école 3</t>
  </si>
  <si>
    <t xml:space="preserve">école 4</t>
  </si>
  <si>
    <t xml:space="preserve">école 5</t>
  </si>
  <si>
    <t xml:space="preserve">école 6</t>
  </si>
  <si>
    <t xml:space="preserve">école 7</t>
  </si>
  <si>
    <t xml:space="preserve">école 8</t>
  </si>
  <si>
    <t xml:space="preserve">école 9</t>
  </si>
  <si>
    <t xml:space="preserve">école 10</t>
  </si>
  <si>
    <t xml:space="preserve">école 11</t>
  </si>
  <si>
    <t xml:space="preserve">école 12</t>
  </si>
  <si>
    <t xml:space="preserve">école 13</t>
  </si>
  <si>
    <t xml:space="preserve">école 14</t>
  </si>
  <si>
    <t xml:space="preserve">école 15</t>
  </si>
  <si>
    <t xml:space="preserve">école 16</t>
  </si>
  <si>
    <t xml:space="preserve">école 17</t>
  </si>
  <si>
    <t xml:space="preserve">école 18</t>
  </si>
  <si>
    <t xml:space="preserve">école 19</t>
  </si>
  <si>
    <t xml:space="preserve">école 20</t>
  </si>
  <si>
    <t xml:space="preserve">école 21</t>
  </si>
  <si>
    <t xml:space="preserve">école 22</t>
  </si>
  <si>
    <t xml:space="preserve">école 23</t>
  </si>
  <si>
    <t xml:space="preserve">école 24</t>
  </si>
  <si>
    <t xml:space="preserve">école 25</t>
  </si>
  <si>
    <t xml:space="preserve">école 26</t>
  </si>
  <si>
    <t xml:space="preserve">école 27</t>
  </si>
  <si>
    <t xml:space="preserve">école 28</t>
  </si>
  <si>
    <t xml:space="preserve">école 29</t>
  </si>
  <si>
    <t xml:space="preserve">école 30</t>
  </si>
  <si>
    <t xml:space="preserve">école 31</t>
  </si>
  <si>
    <t xml:space="preserve">école 32</t>
  </si>
  <si>
    <t xml:space="preserve">école 33</t>
  </si>
  <si>
    <t xml:space="preserve">école 34</t>
  </si>
  <si>
    <t xml:space="preserve">école 35</t>
  </si>
  <si>
    <t xml:space="preserve">Quotité de service</t>
  </si>
  <si>
    <t xml:space="preserve"> </t>
  </si>
  <si>
    <t xml:space="preserve">du</t>
  </si>
  <si>
    <t xml:space="preserve">au</t>
  </si>
  <si>
    <t xml:space="preserve">ZONE A</t>
  </si>
  <si>
    <t xml:space="preserve">-</t>
  </si>
  <si>
    <t xml:space="preserve">Période 1 :</t>
  </si>
  <si>
    <t xml:space="preserve">Besançon / Bordeaux / Clermont-Ferrand / Dijon/ Grenoble / Limoges / Lyon / Poitiers</t>
  </si>
  <si>
    <t xml:space="preserve">Période 2 :</t>
  </si>
  <si>
    <t xml:space="preserve">Période 3 :</t>
  </si>
  <si>
    <t xml:space="preserve">Période 4 :</t>
  </si>
  <si>
    <t xml:space="preserve">Période 5 :</t>
  </si>
  <si>
    <t xml:space="preserve">ETAT DES 108 heures</t>
  </si>
  <si>
    <t xml:space="preserve">Vous trouverez ci-dessous un état récapitulatif des 108 heures annuelles. Vous devez remplir pour chaque période la ligne rose dévolue aux 108h en sélectionnant la catégorie correspondante.
Catégories proposées:</t>
  </si>
  <si>
    <r>
      <rPr>
        <b val="true"/>
        <sz val="12"/>
        <color rgb="FF000000"/>
        <rFont val="Arial"/>
        <family val="2"/>
        <charset val="1"/>
      </rPr>
      <t xml:space="preserve">APC:</t>
    </r>
    <r>
      <rPr>
        <sz val="12"/>
        <color rgb="FF000000"/>
        <rFont val="Arial"/>
        <family val="2"/>
        <charset val="1"/>
      </rPr>
      <t xml:space="preserve"> Activités pédagogiques complémentaires </t>
    </r>
    <r>
      <rPr>
        <b val="true"/>
        <sz val="12"/>
        <color rgb="FF000000"/>
        <rFont val="Arial"/>
        <family val="2"/>
        <charset val="1"/>
      </rPr>
      <t xml:space="preserve">(36 heures)</t>
    </r>
  </si>
  <si>
    <r>
      <rPr>
        <b val="true"/>
        <sz val="12"/>
        <rFont val="Arial"/>
        <family val="2"/>
        <charset val="1"/>
      </rPr>
      <t xml:space="preserve">FORMATION:</t>
    </r>
    <r>
      <rPr>
        <sz val="12"/>
        <rFont val="Arial"/>
        <family val="2"/>
        <charset val="1"/>
      </rPr>
      <t xml:space="preserve"> Animations pédagogiques et actions de formation</t>
    </r>
    <r>
      <rPr>
        <b val="true"/>
        <sz val="12"/>
        <rFont val="Arial"/>
        <family val="2"/>
        <charset val="1"/>
      </rPr>
      <t xml:space="preserve"> (18 heures)</t>
    </r>
  </si>
  <si>
    <r>
      <rPr>
        <b val="true"/>
        <sz val="12"/>
        <rFont val="Arial"/>
        <family val="2"/>
        <charset val="1"/>
      </rPr>
      <t xml:space="preserve">CONSEIL D'ECOLE</t>
    </r>
    <r>
      <rPr>
        <sz val="12"/>
        <rFont val="Arial"/>
        <family val="2"/>
        <charset val="1"/>
      </rPr>
      <t xml:space="preserve">: Participation aux conseils d'école </t>
    </r>
    <r>
      <rPr>
        <b val="true"/>
        <sz val="12"/>
        <rFont val="Arial"/>
        <family val="2"/>
        <charset val="1"/>
      </rPr>
      <t xml:space="preserve">(6 heures)</t>
    </r>
  </si>
  <si>
    <r>
      <rPr>
        <b val="true"/>
        <sz val="12"/>
        <rFont val="Arial"/>
        <family val="2"/>
        <charset val="1"/>
      </rPr>
      <t xml:space="preserve">AUTRES:</t>
    </r>
    <r>
      <rPr>
        <sz val="12"/>
        <rFont val="Arial"/>
        <family val="2"/>
        <charset val="1"/>
      </rPr>
      <t xml:space="preserve"> Travaux en équipes pédagogiques, liaison école-collège, relation avec les parents, élaboration et suivi des PPS, préparation des APC …</t>
    </r>
    <r>
      <rPr>
        <b val="true"/>
        <sz val="12"/>
        <rFont val="Arial"/>
        <family val="2"/>
        <charset val="1"/>
      </rPr>
      <t xml:space="preserve">(48 heures)</t>
    </r>
  </si>
  <si>
    <t xml:space="preserve">APC</t>
  </si>
  <si>
    <t xml:space="preserve">Etat 108 heures :</t>
  </si>
  <si>
    <t xml:space="preserve">Décompte</t>
  </si>
  <si>
    <t xml:space="preserve">MAXIMUM</t>
  </si>
  <si>
    <t xml:space="preserve">Formation</t>
  </si>
  <si>
    <t xml:space="preserve">Conseil Ecole</t>
  </si>
  <si>
    <t xml:space="preserve">Autres</t>
  </si>
  <si>
    <t xml:space="preserve">Conseil d'école</t>
  </si>
  <si>
    <t xml:space="preserve">TOTAL</t>
  </si>
  <si>
    <t xml:space="preserve">Période 1</t>
  </si>
  <si>
    <t xml:space="preserve">Vous devez remplir préalablement la liste des écoles dans le feuillet NOTICE.</t>
  </si>
  <si>
    <t xml:space="preserve">Dans les cellules "horaire", saisir la durée horaire effectuée en suivant les exemples ci contre =</t>
  </si>
  <si>
    <t xml:space="preserve">Pour 6 h de classe, saisir 6:00 / Pour 5h30 de classe, saisir 5:30 / Pour 5h45 de classe saisir 5:45 …</t>
  </si>
  <si>
    <t xml:space="preserve">LUNDI</t>
  </si>
  <si>
    <t xml:space="preserve">MARDI</t>
  </si>
  <si>
    <t xml:space="preserve">MERCREDI</t>
  </si>
  <si>
    <t xml:space="preserve">JEUDI</t>
  </si>
  <si>
    <t xml:space="preserve">VENDREDI</t>
  </si>
  <si>
    <t xml:space="preserve">SAMEDI</t>
  </si>
  <si>
    <t xml:space="preserve">Service d'Enseignement effectué</t>
  </si>
  <si>
    <t xml:space="preserve">Solde semaine Service d'Enseignement</t>
  </si>
  <si>
    <t xml:space="preserve">horaire</t>
  </si>
  <si>
    <t xml:space="preserve">école</t>
  </si>
  <si>
    <t xml:space="preserve">ETAT 108h</t>
  </si>
  <si>
    <t xml:space="preserve">Le solde ne se déclenche que s'il y a un excédent</t>
  </si>
  <si>
    <t xml:space="preserve">Solde de la période</t>
  </si>
  <si>
    <t xml:space="preserve">Période 2</t>
  </si>
  <si>
    <t xml:space="preserve">férié</t>
  </si>
  <si>
    <t xml:space="preserve">Cumul annuel</t>
  </si>
  <si>
    <t xml:space="preserve">Période 3</t>
  </si>
  <si>
    <t xml:space="preserve">Période 4</t>
  </si>
  <si>
    <t xml:space="preserve">Période 5</t>
  </si>
  <si>
    <t xml:space="preserve">pont</t>
  </si>
</sst>
</file>

<file path=xl/styles.xml><?xml version="1.0" encoding="utf-8"?>
<styleSheet xmlns="http://schemas.openxmlformats.org/spreadsheetml/2006/main">
  <numFmts count="11">
    <numFmt numFmtId="164" formatCode="General"/>
    <numFmt numFmtId="165" formatCode="0\ %"/>
    <numFmt numFmtId="166" formatCode="0.00\ %"/>
    <numFmt numFmtId="167" formatCode="DD/MM/YYYY"/>
    <numFmt numFmtId="168" formatCode="[H]:MM:SS"/>
    <numFmt numFmtId="169" formatCode="MM:SS.0;@"/>
    <numFmt numFmtId="170" formatCode="[H]:MM:SS;@"/>
    <numFmt numFmtId="171" formatCode="[HH]:MM"/>
    <numFmt numFmtId="172" formatCode="DD/MM"/>
    <numFmt numFmtId="173" formatCode="\+[HH]:MM;\-[HH]:MM"/>
    <numFmt numFmtId="174" formatCode="[$-F400]H:MM:SS\ AM/PM"/>
  </numFmts>
  <fonts count="38">
    <font>
      <sz val="10"/>
      <name val="Arial"/>
      <family val="2"/>
      <charset val="1"/>
    </font>
    <font>
      <sz val="10"/>
      <name val="Arial"/>
      <family val="0"/>
    </font>
    <font>
      <sz val="10"/>
      <name val="Arial"/>
      <family val="0"/>
    </font>
    <font>
      <sz val="10"/>
      <name val="Arial"/>
      <family val="0"/>
    </font>
    <font>
      <sz val="10"/>
      <color rgb="FF000000"/>
      <name val="Arial"/>
      <family val="2"/>
      <charset val="1"/>
    </font>
    <font>
      <sz val="12"/>
      <color rgb="FF000000"/>
      <name val="Arial"/>
      <family val="2"/>
      <charset val="1"/>
    </font>
    <font>
      <sz val="16"/>
      <color rgb="FF0070C0"/>
      <name val="Arial Black"/>
      <family val="2"/>
      <charset val="1"/>
    </font>
    <font>
      <sz val="16"/>
      <color rgb="FF000000"/>
      <name val="Arial Black"/>
      <family val="2"/>
      <charset val="1"/>
    </font>
    <font>
      <sz val="16"/>
      <color rgb="FFFF3300"/>
      <name val="Arial Black"/>
      <family val="2"/>
      <charset val="1"/>
    </font>
    <font>
      <b val="true"/>
      <sz val="14"/>
      <color rgb="FFFF3300"/>
      <name val="Arial"/>
      <family val="2"/>
      <charset val="1"/>
    </font>
    <font>
      <b val="true"/>
      <sz val="12"/>
      <color rgb="FF000000"/>
      <name val="Arial"/>
      <family val="2"/>
      <charset val="1"/>
    </font>
    <font>
      <b val="true"/>
      <sz val="12"/>
      <color rgb="FF00B0F0"/>
      <name val="Arial"/>
      <family val="2"/>
      <charset val="1"/>
    </font>
    <font>
      <sz val="12"/>
      <color rgb="FF00B0F0"/>
      <name val="Arial"/>
      <family val="2"/>
      <charset val="1"/>
    </font>
    <font>
      <sz val="12"/>
      <color rgb="FFFFFFFF"/>
      <name val="Arial"/>
      <family val="2"/>
      <charset val="1"/>
    </font>
    <font>
      <b val="true"/>
      <sz val="14"/>
      <color rgb="FF404040"/>
      <name val="Arial"/>
      <family val="2"/>
      <charset val="1"/>
    </font>
    <font>
      <u val="single"/>
      <sz val="12"/>
      <color rgb="FF000000"/>
      <name val="Arial"/>
      <family val="2"/>
      <charset val="1"/>
    </font>
    <font>
      <i val="true"/>
      <sz val="10"/>
      <name val="Arial"/>
      <family val="2"/>
      <charset val="1"/>
    </font>
    <font>
      <sz val="12"/>
      <color rgb="FF808080"/>
      <name val="Arial"/>
      <family val="2"/>
      <charset val="1"/>
    </font>
    <font>
      <b val="true"/>
      <sz val="16"/>
      <color rgb="FF00B0F0"/>
      <name val="Arial"/>
      <family val="2"/>
      <charset val="1"/>
    </font>
    <font>
      <b val="true"/>
      <u val="single"/>
      <sz val="13"/>
      <color rgb="FF000000"/>
      <name val="Arial"/>
      <family val="2"/>
      <charset val="1"/>
    </font>
    <font>
      <sz val="13"/>
      <color rgb="FF000000"/>
      <name val="Arial"/>
      <family val="2"/>
      <charset val="1"/>
    </font>
    <font>
      <b val="true"/>
      <sz val="14"/>
      <color rgb="FF660066"/>
      <name val="Arial Black"/>
      <family val="2"/>
      <charset val="1"/>
    </font>
    <font>
      <b val="true"/>
      <sz val="12"/>
      <name val="Arial"/>
      <family val="2"/>
      <charset val="1"/>
    </font>
    <font>
      <sz val="12"/>
      <name val="Arial"/>
      <family val="2"/>
      <charset val="1"/>
    </font>
    <font>
      <i val="true"/>
      <sz val="12"/>
      <color rgb="FF808080"/>
      <name val="Arial"/>
      <family val="2"/>
      <charset val="1"/>
    </font>
    <font>
      <i val="true"/>
      <sz val="10"/>
      <color rgb="FF808080"/>
      <name val="Arial"/>
      <family val="2"/>
      <charset val="1"/>
    </font>
    <font>
      <b val="true"/>
      <sz val="10"/>
      <name val="Arial"/>
      <family val="2"/>
      <charset val="1"/>
    </font>
    <font>
      <sz val="12"/>
      <name val="Arial Black"/>
      <family val="2"/>
      <charset val="1"/>
    </font>
    <font>
      <b val="true"/>
      <sz val="12"/>
      <color rgb="FF595959"/>
      <name val="Arial"/>
      <family val="2"/>
      <charset val="1"/>
    </font>
    <font>
      <b val="true"/>
      <i val="true"/>
      <sz val="14"/>
      <color rgb="FF330099"/>
      <name val="Arial"/>
      <family val="2"/>
      <charset val="1"/>
    </font>
    <font>
      <b val="true"/>
      <i val="true"/>
      <sz val="14"/>
      <color rgb="FFFF3300"/>
      <name val="Arial"/>
      <family val="2"/>
      <charset val="1"/>
    </font>
    <font>
      <i val="true"/>
      <sz val="14"/>
      <color rgb="FF000000"/>
      <name val="Arial"/>
      <family val="2"/>
      <charset val="1"/>
    </font>
    <font>
      <sz val="9.5"/>
      <name val="Arial"/>
      <family val="1"/>
      <charset val="1"/>
    </font>
    <font>
      <b val="true"/>
      <i val="true"/>
      <sz val="12"/>
      <color rgb="FF808080"/>
      <name val="Arial"/>
      <family val="2"/>
      <charset val="1"/>
    </font>
    <font>
      <b val="true"/>
      <i val="true"/>
      <sz val="10"/>
      <color rgb="FF808080"/>
      <name val="Arial"/>
      <family val="2"/>
      <charset val="1"/>
    </font>
    <font>
      <sz val="10"/>
      <color rgb="FF808080"/>
      <name val="Arial"/>
      <family val="2"/>
      <charset val="1"/>
    </font>
    <font>
      <sz val="9.5"/>
      <color rgb="FF000000"/>
      <name val="Arial"/>
      <family val="1"/>
      <charset val="1"/>
    </font>
    <font>
      <b val="true"/>
      <sz val="12"/>
      <color rgb="FF002060"/>
      <name val="Arial"/>
      <family val="2"/>
      <charset val="1"/>
    </font>
  </fonts>
  <fills count="11">
    <fill>
      <patternFill patternType="none"/>
    </fill>
    <fill>
      <patternFill patternType="gray125"/>
    </fill>
    <fill>
      <patternFill patternType="solid">
        <fgColor rgb="FF33CCCC"/>
        <bgColor rgb="FF00B0F0"/>
      </patternFill>
    </fill>
    <fill>
      <patternFill patternType="solid">
        <fgColor rgb="FFFFFFFF"/>
        <bgColor rgb="FFFFFFCC"/>
      </patternFill>
    </fill>
    <fill>
      <patternFill patternType="solid">
        <fgColor rgb="FFFFCC00"/>
        <bgColor rgb="FFFFFF00"/>
      </patternFill>
    </fill>
    <fill>
      <patternFill patternType="solid">
        <fgColor rgb="FFFFFF00"/>
        <bgColor rgb="FFFFFF00"/>
      </patternFill>
    </fill>
    <fill>
      <patternFill patternType="solid">
        <fgColor rgb="FFFFCC99"/>
        <bgColor rgb="FFC0C0C0"/>
      </patternFill>
    </fill>
    <fill>
      <patternFill patternType="solid">
        <fgColor rgb="FFFF9900"/>
        <bgColor rgb="FFFFCC00"/>
      </patternFill>
    </fill>
    <fill>
      <patternFill patternType="solid">
        <fgColor rgb="FFFF99CC"/>
        <bgColor rgb="FFFF8080"/>
      </patternFill>
    </fill>
    <fill>
      <patternFill patternType="solid">
        <fgColor rgb="FF000000"/>
        <bgColor rgb="FF003300"/>
      </patternFill>
    </fill>
    <fill>
      <patternFill patternType="solid">
        <fgColor rgb="FFFF6600"/>
        <bgColor rgb="FFFF3300"/>
      </patternFill>
    </fill>
  </fills>
  <borders count="36">
    <border diagonalUp="false" diagonalDown="false">
      <left/>
      <right/>
      <top/>
      <bottom/>
      <diagonal/>
    </border>
    <border diagonalUp="false" diagonalDown="false">
      <left/>
      <right style="thin">
        <color rgb="FFFFFFFF"/>
      </right>
      <top/>
      <bottom/>
      <diagonal/>
    </border>
    <border diagonalUp="false" diagonalDown="false">
      <left style="thin">
        <color rgb="FFFFFFFF"/>
      </left>
      <right style="thin">
        <color rgb="FFFFFFFF"/>
      </right>
      <top style="thin">
        <color rgb="FFFFFFFF"/>
      </top>
      <bottom style="thin">
        <color rgb="FFFFFFFF"/>
      </bottom>
      <diagonal/>
    </border>
    <border diagonalUp="false" diagonalDown="false">
      <left style="thin">
        <color rgb="FFFFFFFF"/>
      </left>
      <right style="thin">
        <color rgb="FFFFFFFF"/>
      </right>
      <top style="thin">
        <color rgb="FFFFFFFF"/>
      </top>
      <bottom/>
      <diagonal/>
    </border>
    <border diagonalUp="false" diagonalDown="false">
      <left style="medium"/>
      <right style="thin">
        <color rgb="FFFFFFFF"/>
      </right>
      <top style="medium"/>
      <bottom style="thin">
        <color rgb="FFFFFFFF"/>
      </bottom>
      <diagonal/>
    </border>
    <border diagonalUp="false" diagonalDown="false">
      <left style="thin">
        <color rgb="FFFFFFFF"/>
      </left>
      <right style="thin">
        <color rgb="FFFFFFFF"/>
      </right>
      <top style="medium"/>
      <bottom style="thin">
        <color rgb="FFFFFFFF"/>
      </bottom>
      <diagonal/>
    </border>
    <border diagonalUp="false" diagonalDown="false">
      <left style="thin">
        <color rgb="FFFFFFFF"/>
      </left>
      <right style="medium"/>
      <top style="medium"/>
      <bottom style="thin">
        <color rgb="FFFFFFFF"/>
      </bottom>
      <diagonal/>
    </border>
    <border diagonalUp="false" diagonalDown="false">
      <left/>
      <right style="thin">
        <color rgb="FFFFFFFF"/>
      </right>
      <top style="thin">
        <color rgb="FFFFFFFF"/>
      </top>
      <bottom style="thin">
        <color rgb="FFFFFFFF"/>
      </bottom>
      <diagonal/>
    </border>
    <border diagonalUp="false" diagonalDown="false">
      <left style="medium"/>
      <right style="thin">
        <color rgb="FFFFFFFF"/>
      </right>
      <top style="thin">
        <color rgb="FFFFFFFF"/>
      </top>
      <bottom style="thin">
        <color rgb="FFFFFFFF"/>
      </bottom>
      <diagonal/>
    </border>
    <border diagonalUp="false" diagonalDown="false">
      <left style="thin">
        <color rgb="FFFFFFFF"/>
      </left>
      <right style="medium"/>
      <top style="thin">
        <color rgb="FFFFFFFF"/>
      </top>
      <bottom style="thin">
        <color rgb="FFFFFFFF"/>
      </bottom>
      <diagonal/>
    </border>
    <border diagonalUp="false" diagonalDown="false">
      <left style="medium"/>
      <right style="thin">
        <color rgb="FFFFFFFF"/>
      </right>
      <top style="thin">
        <color rgb="FFFFFFFF"/>
      </top>
      <bottom style="medium"/>
      <diagonal/>
    </border>
    <border diagonalUp="false" diagonalDown="false">
      <left style="thin">
        <color rgb="FFFFFFFF"/>
      </left>
      <right style="thin">
        <color rgb="FFFFFFFF"/>
      </right>
      <top style="thin">
        <color rgb="FFFFFFFF"/>
      </top>
      <bottom style="medium"/>
      <diagonal/>
    </border>
    <border diagonalUp="false" diagonalDown="false">
      <left style="thin">
        <color rgb="FFFFFFFF"/>
      </left>
      <right style="medium"/>
      <top style="thin">
        <color rgb="FFFFFFFF"/>
      </top>
      <bottom style="medium"/>
      <diagonal/>
    </border>
    <border diagonalUp="false" diagonalDown="false">
      <left style="thin">
        <color rgb="FFFFFFFF"/>
      </left>
      <right style="thin">
        <color rgb="FFFFFFFF"/>
      </right>
      <top/>
      <bottom style="thin">
        <color rgb="FFFFFFFF"/>
      </bottom>
      <diagonal/>
    </border>
    <border diagonalUp="false" diagonalDown="false">
      <left style="medium"/>
      <right style="thin">
        <color rgb="FFFFFFFF"/>
      </right>
      <top style="medium"/>
      <bottom style="medium"/>
      <diagonal/>
    </border>
    <border diagonalUp="false" diagonalDown="false">
      <left style="thin">
        <color rgb="FFFFFFFF"/>
      </left>
      <right style="thin">
        <color rgb="FFFFFFFF"/>
      </right>
      <top style="medium"/>
      <bottom style="medium"/>
      <diagonal/>
    </border>
    <border diagonalUp="false" diagonalDown="false">
      <left style="thin">
        <color rgb="FFFFFFFF"/>
      </left>
      <right style="medium"/>
      <top style="medium"/>
      <bottom style="medium"/>
      <diagonal/>
    </border>
    <border diagonalUp="false" diagonalDown="false">
      <left style="thin">
        <color rgb="FFFFFFFF"/>
      </left>
      <right/>
      <top style="thin">
        <color rgb="FFFFFFFF"/>
      </top>
      <bottom style="thin">
        <color rgb="FFFFFFFF"/>
      </bottom>
      <diagonal/>
    </border>
    <border diagonalUp="false" diagonalDown="false">
      <left style="medium"/>
      <right style="medium"/>
      <top style="medium"/>
      <bottom/>
      <diagonal/>
    </border>
    <border diagonalUp="false" diagonalDown="false">
      <left style="medium"/>
      <right style="medium"/>
      <top style="thin">
        <color rgb="FFFFFFFF"/>
      </top>
      <bottom style="mediu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dashed"/>
      <top style="medium"/>
      <bottom style="dashed"/>
      <diagonal/>
    </border>
    <border diagonalUp="false" diagonalDown="false">
      <left style="dashed"/>
      <right/>
      <top style="medium"/>
      <bottom style="dashed"/>
      <diagonal/>
    </border>
    <border diagonalUp="false" diagonalDown="false">
      <left style="medium"/>
      <right style="medium"/>
      <top/>
      <bottom/>
      <diagonal/>
    </border>
    <border diagonalUp="false" diagonalDown="false">
      <left style="medium"/>
      <right style="medium"/>
      <top style="dashed"/>
      <bottom style="medium"/>
      <diagonal/>
    </border>
    <border diagonalUp="false" diagonalDown="false">
      <left style="medium"/>
      <right/>
      <top style="dashed"/>
      <bottom style="medium"/>
      <diagonal/>
    </border>
    <border diagonalUp="false" diagonalDown="false">
      <left style="dashed"/>
      <right style="medium"/>
      <top style="medium"/>
      <bottom style="dashed"/>
      <diagonal/>
    </border>
    <border diagonalUp="false" diagonalDown="false">
      <left style="dashed"/>
      <right/>
      <top style="medium"/>
      <bottom style="medium"/>
      <diagonal/>
    </border>
    <border diagonalUp="false" diagonalDown="false">
      <left style="dashed"/>
      <right style="medium"/>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style="medium"/>
      <diagonal/>
    </border>
    <border diagonalUp="false" diagonalDown="false">
      <left/>
      <right style="thin"/>
      <top style="medium"/>
      <bottom style="medium"/>
      <diagonal/>
    </border>
    <border diagonalUp="false" diagonalDown="false">
      <left/>
      <right/>
      <top style="medium"/>
      <bottom/>
      <diagonal/>
    </border>
    <border diagonalUp="false" diagonalDown="false">
      <left style="thin"/>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cellStyleXfs>
  <cellXfs count="1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true">
      <alignment horizontal="general" vertical="bottom"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5" fillId="2" borderId="0" xfId="0" applyFont="true" applyBorder="false" applyAlignment="true" applyProtection="true">
      <alignment horizontal="center" vertical="center" textRotation="0" wrapText="false" indent="0" shrinkToFit="false"/>
      <protection locked="true" hidden="true"/>
    </xf>
    <xf numFmtId="164" fontId="5" fillId="2" borderId="0" xfId="0" applyFont="true" applyBorder="true" applyAlignment="true" applyProtection="true">
      <alignment horizontal="general" vertical="center" textRotation="0" wrapText="false" indent="0" shrinkToFit="false"/>
      <protection locked="true" hidden="true"/>
    </xf>
    <xf numFmtId="164" fontId="6" fillId="0" borderId="1" xfId="0" applyFont="true" applyBorder="true" applyAlignment="true" applyProtection="true">
      <alignment horizontal="center" vertical="center" textRotation="0" wrapText="false" indent="0" shrinkToFit="false"/>
      <protection locked="true" hidden="true"/>
    </xf>
    <xf numFmtId="164" fontId="7" fillId="2" borderId="0" xfId="0" applyFont="true" applyBorder="true" applyAlignment="true" applyProtection="true">
      <alignment horizontal="general" vertical="center" textRotation="0" wrapText="false" indent="0" shrinkToFit="false"/>
      <protection locked="true" hidden="true"/>
    </xf>
    <xf numFmtId="164" fontId="5" fillId="0" borderId="2" xfId="0" applyFont="true" applyBorder="true" applyAlignment="true" applyProtection="true">
      <alignment horizontal="center" vertical="center" textRotation="0" wrapText="false" indent="0" shrinkToFit="false"/>
      <protection locked="true" hidden="true"/>
    </xf>
    <xf numFmtId="164" fontId="9" fillId="0" borderId="2" xfId="0" applyFont="true" applyBorder="true" applyAlignment="true" applyProtection="true">
      <alignment horizontal="center" vertical="center" textRotation="0" wrapText="false" indent="0" shrinkToFit="false"/>
      <protection locked="true" hidden="false"/>
    </xf>
    <xf numFmtId="164" fontId="10" fillId="0" borderId="2" xfId="0" applyFont="true" applyBorder="true" applyAlignment="true" applyProtection="true">
      <alignment horizontal="center" vertical="center" textRotation="0" wrapText="false" indent="0" shrinkToFit="false"/>
      <protection locked="true" hidden="false"/>
    </xf>
    <xf numFmtId="164" fontId="5" fillId="0" borderId="3" xfId="0" applyFont="true" applyBorder="true" applyAlignment="true" applyProtection="true">
      <alignment horizontal="center" vertical="center" textRotation="0" wrapText="false" indent="0" shrinkToFit="false"/>
      <protection locked="true" hidden="false"/>
    </xf>
    <xf numFmtId="164" fontId="11" fillId="0" borderId="4" xfId="0" applyFont="true" applyBorder="true" applyAlignment="true" applyProtection="true">
      <alignment horizontal="general" vertical="center" textRotation="0" wrapText="false" indent="0" shrinkToFit="false"/>
      <protection locked="false" hidden="false"/>
    </xf>
    <xf numFmtId="164" fontId="12" fillId="0" borderId="5" xfId="0" applyFont="true" applyBorder="true" applyAlignment="true" applyProtection="true">
      <alignment horizontal="center" vertical="center" textRotation="0" wrapText="false" indent="0" shrinkToFit="false"/>
      <protection locked="false" hidden="false"/>
    </xf>
    <xf numFmtId="164" fontId="12" fillId="0" borderId="6" xfId="0" applyFont="true" applyBorder="true" applyAlignment="true" applyProtection="true">
      <alignment horizontal="center" vertical="center" textRotation="0" wrapText="false" indent="0" shrinkToFit="true"/>
      <protection locked="false" hidden="false"/>
    </xf>
    <xf numFmtId="164" fontId="5" fillId="0" borderId="7" xfId="0" applyFont="true" applyBorder="true" applyAlignment="true" applyProtection="true">
      <alignment horizontal="center"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false"/>
    </xf>
    <xf numFmtId="164" fontId="11" fillId="0" borderId="8" xfId="0" applyFont="true" applyBorder="true" applyAlignment="true" applyProtection="true">
      <alignment horizontal="general" vertical="center" textRotation="0" wrapText="false" indent="0" shrinkToFit="false"/>
      <protection locked="false" hidden="false"/>
    </xf>
    <xf numFmtId="164" fontId="12" fillId="0" borderId="2" xfId="0" applyFont="true" applyBorder="true" applyAlignment="true" applyProtection="true">
      <alignment horizontal="center" vertical="center" textRotation="0" wrapText="false" indent="0" shrinkToFit="false"/>
      <protection locked="false" hidden="false"/>
    </xf>
    <xf numFmtId="164" fontId="12" fillId="0" borderId="9" xfId="0" applyFont="true" applyBorder="true" applyAlignment="true" applyProtection="true">
      <alignment horizontal="center" vertical="center" textRotation="0" wrapText="false" indent="0" shrinkToFit="true"/>
      <protection locked="false" hidden="false"/>
    </xf>
    <xf numFmtId="164" fontId="12" fillId="3" borderId="9" xfId="0" applyFont="true" applyBorder="true" applyAlignment="true" applyProtection="true">
      <alignment horizontal="center" vertical="center" textRotation="0" wrapText="false" indent="0" shrinkToFit="true"/>
      <protection locked="false" hidden="false"/>
    </xf>
    <xf numFmtId="164" fontId="13" fillId="3" borderId="7" xfId="0" applyFont="true" applyBorder="true" applyAlignment="true" applyProtection="true">
      <alignment horizontal="center" vertical="center" textRotation="0" wrapText="false" indent="0" shrinkToFit="false"/>
      <protection locked="true" hidden="false"/>
    </xf>
    <xf numFmtId="164" fontId="13" fillId="3" borderId="2" xfId="0" applyFont="true" applyBorder="true" applyAlignment="true" applyProtection="true">
      <alignment horizontal="center" vertical="center" textRotation="0" wrapText="false" indent="0" shrinkToFit="false"/>
      <protection locked="true" hidden="false"/>
    </xf>
    <xf numFmtId="164" fontId="11" fillId="0" borderId="10" xfId="0" applyFont="true" applyBorder="true" applyAlignment="true" applyProtection="true">
      <alignment horizontal="general" vertical="center" textRotation="0" wrapText="false" indent="0" shrinkToFit="false"/>
      <protection locked="false" hidden="false"/>
    </xf>
    <xf numFmtId="164" fontId="12" fillId="0" borderId="11" xfId="0" applyFont="true" applyBorder="true" applyAlignment="true" applyProtection="true">
      <alignment horizontal="center" vertical="center" textRotation="0" wrapText="false" indent="0" shrinkToFit="false"/>
      <protection locked="false" hidden="false"/>
    </xf>
    <xf numFmtId="164" fontId="12" fillId="0" borderId="12" xfId="0" applyFont="true" applyBorder="true" applyAlignment="true" applyProtection="true">
      <alignment horizontal="center" vertical="center" textRotation="0" wrapText="false" indent="0" shrinkToFit="true"/>
      <protection locked="false" hidden="false"/>
    </xf>
    <xf numFmtId="164" fontId="5" fillId="0" borderId="0" xfId="0" applyFont="true" applyBorder="true" applyAlignment="false" applyProtection="true">
      <alignment horizontal="general" vertical="bottom" textRotation="0" wrapText="false" indent="0" shrinkToFit="false"/>
      <protection locked="true" hidden="true"/>
    </xf>
    <xf numFmtId="164" fontId="5" fillId="0" borderId="13" xfId="0" applyFont="true" applyBorder="true" applyAlignment="true" applyProtection="true">
      <alignment horizontal="general" vertical="center" textRotation="0" wrapText="false" indent="0" shrinkToFit="false"/>
      <protection locked="false" hidden="false"/>
    </xf>
    <xf numFmtId="164" fontId="5" fillId="0" borderId="13" xfId="0" applyFont="true" applyBorder="true" applyAlignment="true" applyProtection="true">
      <alignment horizontal="center" vertical="center" textRotation="0" wrapText="false" indent="0" shrinkToFit="false"/>
      <protection locked="false" hidden="false"/>
    </xf>
    <xf numFmtId="164" fontId="5" fillId="0" borderId="13" xfId="0" applyFont="true" applyBorder="true" applyAlignment="true" applyProtection="true">
      <alignment horizontal="general" vertical="center" textRotation="0" wrapText="false" indent="0" shrinkToFit="true"/>
      <protection locked="false" hidden="false"/>
    </xf>
    <xf numFmtId="164" fontId="5" fillId="0" borderId="2" xfId="0" applyFont="true" applyBorder="true" applyAlignment="true" applyProtection="true">
      <alignment horizontal="center" vertical="center" textRotation="0" wrapText="false" indent="0" shrinkToFit="false"/>
      <protection locked="false" hidden="false"/>
    </xf>
    <xf numFmtId="164" fontId="14" fillId="3" borderId="2" xfId="0" applyFont="true" applyBorder="true" applyAlignment="true" applyProtection="true">
      <alignment horizontal="center" vertical="center" textRotation="0" wrapText="false" indent="0" shrinkToFit="false"/>
      <protection locked="true" hidden="false"/>
    </xf>
    <xf numFmtId="164" fontId="5" fillId="0" borderId="2" xfId="0" applyFont="true" applyBorder="true" applyAlignment="true" applyProtection="true">
      <alignment horizontal="general" vertical="center" textRotation="0" wrapText="true" indent="0" shrinkToFit="false"/>
      <protection locked="true" hidden="false"/>
    </xf>
    <xf numFmtId="164" fontId="10" fillId="0" borderId="2" xfId="0" applyFont="true" applyBorder="true" applyAlignment="true" applyProtection="true">
      <alignment horizontal="left" vertical="bottom" textRotation="0" wrapText="true" indent="0" shrinkToFit="false"/>
      <protection locked="true" hidden="false"/>
    </xf>
    <xf numFmtId="164" fontId="5" fillId="0" borderId="2" xfId="0" applyFont="true" applyBorder="true" applyAlignment="true" applyProtection="true">
      <alignment horizontal="general" vertical="center" textRotation="0" wrapText="false" indent="0" shrinkToFit="false"/>
      <protection locked="true" hidden="false"/>
    </xf>
    <xf numFmtId="164" fontId="15" fillId="0" borderId="2" xfId="0" applyFont="true" applyBorder="true" applyAlignment="true" applyProtection="true">
      <alignment horizontal="general" vertical="center" textRotation="0" wrapText="false" indent="0" shrinkToFit="false"/>
      <protection locked="true" hidden="false"/>
    </xf>
    <xf numFmtId="164" fontId="16" fillId="0" borderId="0" xfId="0" applyFont="true" applyBorder="false" applyAlignment="false" applyProtection="tru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0" borderId="2" xfId="0" applyFont="false" applyBorder="true" applyAlignment="false" applyProtection="true">
      <alignment horizontal="general" vertical="bottom" textRotation="0" wrapText="false" indent="0" shrinkToFit="false"/>
      <protection locked="false" hidden="false"/>
    </xf>
    <xf numFmtId="164" fontId="12" fillId="0" borderId="2" xfId="0" applyFont="true" applyBorder="true" applyAlignment="true" applyProtection="true">
      <alignment horizontal="general" vertical="center" textRotation="0" wrapText="false" indent="0" shrinkToFit="true"/>
      <protection locked="false" hidden="false"/>
    </xf>
    <xf numFmtId="164" fontId="0" fillId="0" borderId="3" xfId="0" applyFont="false" applyBorder="true" applyAlignment="false" applyProtection="true">
      <alignment horizontal="general" vertical="bottom" textRotation="0" wrapText="false" indent="0" shrinkToFit="false"/>
      <protection locked="false" hidden="false"/>
    </xf>
    <xf numFmtId="164" fontId="12" fillId="0" borderId="3" xfId="0" applyFont="true" applyBorder="true" applyAlignment="true" applyProtection="true">
      <alignment horizontal="general" vertical="center" textRotation="0" wrapText="false" indent="0" shrinkToFit="true"/>
      <protection locked="false" hidden="false"/>
    </xf>
    <xf numFmtId="164" fontId="17" fillId="0" borderId="7" xfId="0" applyFont="true" applyBorder="true" applyAlignment="true" applyProtection="true">
      <alignment horizontal="center" vertical="center" textRotation="0" wrapText="false" indent="0" shrinkToFit="true"/>
      <protection locked="false" hidden="false"/>
    </xf>
    <xf numFmtId="164" fontId="17" fillId="0" borderId="2" xfId="0" applyFont="true" applyBorder="true" applyAlignment="true" applyProtection="true">
      <alignment horizontal="center" vertical="center" textRotation="0" wrapText="false" indent="0" shrinkToFit="true"/>
      <protection locked="false" hidden="false"/>
    </xf>
    <xf numFmtId="164" fontId="5" fillId="0" borderId="14" xfId="0" applyFont="true" applyBorder="true" applyAlignment="true" applyProtection="true">
      <alignment horizontal="general"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false" hidden="false"/>
    </xf>
    <xf numFmtId="166" fontId="18" fillId="0" borderId="16" xfId="19" applyFont="true" applyBorder="true" applyAlignment="true" applyProtection="true">
      <alignment horizontal="center" vertical="center" textRotation="0" wrapText="false" indent="0" shrinkToFit="false"/>
      <protection locked="false" hidden="false"/>
    </xf>
    <xf numFmtId="164" fontId="5" fillId="0" borderId="2" xfId="0" applyFont="true" applyBorder="true" applyAlignment="true" applyProtection="true">
      <alignment horizontal="general" vertical="center" textRotation="0" wrapText="false" indent="0" shrinkToFit="false"/>
      <protection locked="false" hidden="false"/>
    </xf>
    <xf numFmtId="164" fontId="0" fillId="0" borderId="2" xfId="0" applyFont="false" applyBorder="true" applyAlignment="false" applyProtection="true">
      <alignment horizontal="general" vertical="bottom" textRotation="0" wrapText="false" indent="0" shrinkToFit="false"/>
      <protection locked="true" hidden="true"/>
    </xf>
    <xf numFmtId="164" fontId="5" fillId="4" borderId="2" xfId="0" applyFont="true" applyBorder="true" applyAlignment="true" applyProtection="true">
      <alignment horizontal="general" vertical="center" textRotation="0" wrapText="false" indent="0" shrinkToFit="false"/>
      <protection locked="true" hidden="true"/>
    </xf>
    <xf numFmtId="164" fontId="5" fillId="4" borderId="2" xfId="0" applyFont="true" applyBorder="true" applyAlignment="true" applyProtection="true">
      <alignment horizontal="center" vertical="center" textRotation="0" wrapText="false" indent="0" shrinkToFit="false"/>
      <protection locked="true" hidden="true"/>
    </xf>
    <xf numFmtId="164" fontId="5" fillId="4" borderId="17" xfId="0" applyFont="true" applyBorder="true" applyAlignment="true" applyProtection="true">
      <alignment horizontal="center" vertical="center" textRotation="0" wrapText="false" indent="0" shrinkToFit="false"/>
      <protection locked="true" hidden="true"/>
    </xf>
    <xf numFmtId="164" fontId="19" fillId="0" borderId="18" xfId="0" applyFont="true" applyBorder="true" applyAlignment="true" applyProtection="true">
      <alignment horizontal="center" vertical="center" textRotation="0" wrapText="false" indent="0" shrinkToFit="false"/>
      <protection locked="true" hidden="true"/>
    </xf>
    <xf numFmtId="167" fontId="5" fillId="4" borderId="2" xfId="0" applyFont="true" applyBorder="true" applyAlignment="true" applyProtection="true">
      <alignment horizontal="center" vertical="center" textRotation="0" wrapText="false" indent="0" shrinkToFit="false"/>
      <protection locked="true" hidden="true"/>
    </xf>
    <xf numFmtId="167" fontId="5" fillId="4" borderId="17" xfId="0" applyFont="true" applyBorder="true" applyAlignment="true" applyProtection="true">
      <alignment horizontal="center" vertical="center" textRotation="0" wrapText="false" indent="0" shrinkToFit="false"/>
      <protection locked="true" hidden="true"/>
    </xf>
    <xf numFmtId="164" fontId="20" fillId="0" borderId="19" xfId="0" applyFont="true" applyBorder="true" applyAlignment="true" applyProtection="true">
      <alignment horizontal="center" vertical="center" textRotation="0" wrapText="true" indent="0" shrinkToFit="false"/>
      <protection locked="true" hidden="true"/>
    </xf>
    <xf numFmtId="164" fontId="5" fillId="0" borderId="2" xfId="0" applyFont="true" applyBorder="true" applyAlignment="true" applyProtection="true">
      <alignment horizontal="general" vertical="center" textRotation="0" wrapText="false" indent="0" shrinkToFit="false"/>
      <protection locked="true" hidden="true"/>
    </xf>
    <xf numFmtId="164" fontId="5" fillId="0" borderId="0" xfId="0" applyFont="true" applyBorder="true" applyAlignment="true" applyProtection="true">
      <alignment horizontal="general" vertical="bottom" textRotation="0" wrapText="false" indent="0" shrinkToFit="false"/>
      <protection locked="true" hidden="true"/>
    </xf>
    <xf numFmtId="164" fontId="5" fillId="0" borderId="0" xfId="0" applyFont="true" applyBorder="true" applyAlignment="true" applyProtection="true">
      <alignment horizontal="center" vertical="bottom" textRotation="0" wrapText="false" indent="0" shrinkToFit="false"/>
      <protection locked="true" hidden="true"/>
    </xf>
    <xf numFmtId="164" fontId="21" fillId="3" borderId="2" xfId="0" applyFont="true" applyBorder="true" applyAlignment="true" applyProtection="true">
      <alignment horizontal="center" vertical="center" textRotation="0" wrapText="false" indent="0" shrinkToFit="false"/>
      <protection locked="true" hidden="true"/>
    </xf>
    <xf numFmtId="164" fontId="5" fillId="0" borderId="3" xfId="0" applyFont="true" applyBorder="true" applyAlignment="true" applyProtection="true">
      <alignment horizontal="general" vertical="center" textRotation="0" wrapText="true" indent="0" shrinkToFit="false"/>
      <protection locked="true" hidden="true"/>
    </xf>
    <xf numFmtId="164" fontId="5" fillId="3" borderId="0" xfId="0" applyFont="true" applyBorder="false" applyAlignment="true" applyProtection="true">
      <alignment horizontal="general" vertical="center" textRotation="0" wrapText="false" indent="0" shrinkToFit="false"/>
      <protection locked="true" hidden="true"/>
    </xf>
    <xf numFmtId="164" fontId="10" fillId="5" borderId="0" xfId="0" applyFont="true" applyBorder="true" applyAlignment="true" applyProtection="true">
      <alignment horizontal="left" vertical="center"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22" fillId="5" borderId="0" xfId="0" applyFont="true" applyBorder="false" applyAlignment="fals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4" fontId="22" fillId="5" borderId="0" xfId="0" applyFont="true" applyBorder="true" applyAlignment="true" applyProtection="true">
      <alignment horizontal="left" vertical="bottom" textRotation="0" wrapText="true" indent="0" shrinkToFit="false"/>
      <protection locked="true" hidden="true"/>
    </xf>
    <xf numFmtId="164" fontId="0" fillId="0" borderId="3" xfId="0" applyFont="false" applyBorder="true" applyAlignment="false" applyProtection="true">
      <alignment horizontal="general" vertical="bottom" textRotation="0" wrapText="false" indent="0" shrinkToFit="false"/>
      <protection locked="true" hidden="true"/>
    </xf>
    <xf numFmtId="168" fontId="0" fillId="0" borderId="0" xfId="0" applyFont="false" applyBorder="false" applyAlignment="false" applyProtection="true">
      <alignment horizontal="general" vertical="bottom" textRotation="0" wrapText="false" indent="0" shrinkToFit="false"/>
      <protection locked="true" hidden="true"/>
    </xf>
    <xf numFmtId="164" fontId="5" fillId="0" borderId="17" xfId="0" applyFont="true" applyBorder="true" applyAlignment="true" applyProtection="true">
      <alignment horizontal="general" vertical="center" textRotation="0" wrapText="false" indent="0" shrinkToFit="false"/>
      <protection locked="true" hidden="true"/>
    </xf>
    <xf numFmtId="164" fontId="24" fillId="0" borderId="20" xfId="0" applyFont="true" applyBorder="true" applyAlignment="true" applyProtection="true">
      <alignment horizontal="center" vertical="bottom" textRotation="0" wrapText="false" indent="0" shrinkToFit="false"/>
      <protection locked="true" hidden="true"/>
    </xf>
    <xf numFmtId="169" fontId="24" fillId="0" borderId="20" xfId="0" applyFont="true" applyBorder="true" applyAlignment="true" applyProtection="true">
      <alignment horizontal="center" vertical="bottom" textRotation="0" wrapText="false" indent="0" shrinkToFit="false"/>
      <protection locked="true" hidden="true"/>
    </xf>
    <xf numFmtId="170" fontId="0" fillId="0" borderId="0" xfId="0" applyFont="false" applyBorder="false" applyAlignment="false" applyProtection="true">
      <alignment horizontal="general" vertical="bottom" textRotation="0" wrapText="false" indent="0" shrinkToFit="false"/>
      <protection locked="true" hidden="true"/>
    </xf>
    <xf numFmtId="164" fontId="0" fillId="0" borderId="17" xfId="0" applyFont="false" applyBorder="true" applyAlignment="false" applyProtection="true">
      <alignment horizontal="general" vertical="bottom" textRotation="0" wrapText="false" indent="0" shrinkToFit="false"/>
      <protection locked="true" hidden="true"/>
    </xf>
    <xf numFmtId="164" fontId="24" fillId="0" borderId="20" xfId="0" applyFont="true" applyBorder="true" applyAlignment="true" applyProtection="true">
      <alignment horizontal="left" vertical="bottom" textRotation="0" wrapText="false" indent="0" shrinkToFit="false"/>
      <protection locked="true" hidden="true"/>
    </xf>
    <xf numFmtId="170" fontId="23" fillId="0" borderId="20" xfId="0" applyFont="true" applyBorder="true" applyAlignment="false" applyProtection="true">
      <alignment horizontal="general" vertical="bottom" textRotation="0" wrapText="false" indent="0" shrinkToFit="false"/>
      <protection locked="true" hidden="true"/>
    </xf>
    <xf numFmtId="168" fontId="0" fillId="0" borderId="20" xfId="0" applyFont="false" applyBorder="true" applyAlignment="false" applyProtection="true">
      <alignment horizontal="general" vertical="bottom" textRotation="0" wrapText="false" indent="0" shrinkToFit="false"/>
      <protection locked="true" hidden="true"/>
    </xf>
    <xf numFmtId="164" fontId="0" fillId="0" borderId="7" xfId="0" applyFont="false" applyBorder="true" applyAlignment="false" applyProtection="true">
      <alignment horizontal="general" vertical="bottom" textRotation="0" wrapText="false" indent="0" shrinkToFit="false"/>
      <protection locked="true" hidden="true"/>
    </xf>
    <xf numFmtId="164" fontId="25" fillId="0" borderId="20" xfId="0" applyFont="true" applyBorder="true" applyAlignment="true" applyProtection="true">
      <alignment horizontal="general" vertical="bottom" textRotation="0" wrapText="true" indent="0" shrinkToFit="false"/>
      <protection locked="true" hidden="true"/>
    </xf>
    <xf numFmtId="164" fontId="25" fillId="0" borderId="20" xfId="0" applyFont="true" applyBorder="true" applyAlignment="false" applyProtection="true">
      <alignment horizontal="general" vertical="bottom" textRotation="0" wrapText="false" indent="0" shrinkToFit="false"/>
      <protection locked="true" hidden="true"/>
    </xf>
    <xf numFmtId="164" fontId="26" fillId="0" borderId="20" xfId="0" applyFont="true" applyBorder="true" applyAlignment="true" applyProtection="true">
      <alignment horizontal="right" vertical="bottom" textRotation="0" wrapText="false" indent="0" shrinkToFit="false"/>
      <protection locked="true" hidden="true"/>
    </xf>
    <xf numFmtId="164" fontId="0" fillId="0" borderId="13" xfId="0" applyFont="false" applyBorder="true" applyAlignment="false" applyProtection="true">
      <alignment horizontal="general" vertical="bottom" textRotation="0" wrapText="false" indent="0" shrinkToFit="false"/>
      <protection locked="true" hidden="true"/>
    </xf>
    <xf numFmtId="165" fontId="27" fillId="0" borderId="2" xfId="19" applyFont="true" applyBorder="true" applyAlignment="true" applyProtection="true">
      <alignment horizontal="center" vertical="center" textRotation="0" wrapText="false" indent="0" shrinkToFit="true"/>
      <protection locked="true" hidden="true"/>
    </xf>
    <xf numFmtId="164" fontId="17" fillId="0" borderId="2" xfId="0" applyFont="true" applyBorder="true" applyAlignment="true" applyProtection="true">
      <alignment horizontal="center" vertical="center" textRotation="0" wrapText="false" indent="0" shrinkToFit="true"/>
      <protection locked="true" hidden="true"/>
    </xf>
    <xf numFmtId="164" fontId="28" fillId="0" borderId="2" xfId="0" applyFont="true" applyBorder="true" applyAlignment="true" applyProtection="true">
      <alignment horizontal="general" vertical="center" textRotation="0" wrapText="false" indent="0" shrinkToFit="false"/>
      <protection locked="true" hidden="true"/>
    </xf>
    <xf numFmtId="164" fontId="5" fillId="0" borderId="2" xfId="0" applyFont="true" applyBorder="true" applyAlignment="true" applyProtection="true">
      <alignment horizontal="general" vertical="center" textRotation="0" wrapText="false" indent="0" shrinkToFit="true"/>
      <protection locked="true" hidden="true"/>
    </xf>
    <xf numFmtId="164" fontId="5" fillId="0" borderId="2" xfId="0" applyFont="true" applyBorder="true" applyAlignment="true" applyProtection="true">
      <alignment horizontal="center" vertical="center" textRotation="0" wrapText="false" indent="0" shrinkToFit="true"/>
      <protection locked="true" hidden="true"/>
    </xf>
    <xf numFmtId="164" fontId="22" fillId="0" borderId="21" xfId="0" applyFont="true" applyBorder="true" applyAlignment="true" applyProtection="true">
      <alignment horizontal="center" vertical="bottom" textRotation="0" wrapText="false" indent="0" shrinkToFit="false"/>
      <protection locked="true" hidden="true"/>
    </xf>
    <xf numFmtId="164" fontId="29" fillId="0" borderId="2" xfId="0" applyFont="true" applyBorder="true" applyAlignment="true" applyProtection="true">
      <alignment horizontal="center" vertical="center" textRotation="0" wrapText="false" indent="0" shrinkToFit="false"/>
      <protection locked="true" hidden="true"/>
    </xf>
    <xf numFmtId="164" fontId="30" fillId="0" borderId="2" xfId="0" applyFont="true" applyBorder="true" applyAlignment="true" applyProtection="true">
      <alignment horizontal="center" vertical="center" textRotation="0" wrapText="false" indent="0" shrinkToFit="false"/>
      <protection locked="true" hidden="true"/>
    </xf>
    <xf numFmtId="164" fontId="31" fillId="0" borderId="2" xfId="0" applyFont="true" applyBorder="true" applyAlignment="true" applyProtection="true">
      <alignment horizontal="center" vertical="center" textRotation="0" wrapText="false" indent="0" shrinkToFit="false"/>
      <protection locked="true" hidden="true"/>
    </xf>
    <xf numFmtId="164" fontId="13" fillId="0" borderId="2" xfId="0" applyFont="true" applyBorder="true" applyAlignment="true" applyProtection="true">
      <alignment horizontal="center" vertical="center" textRotation="0" wrapText="false" indent="0" shrinkToFit="false"/>
      <protection locked="true" hidden="true"/>
    </xf>
    <xf numFmtId="167" fontId="13" fillId="0" borderId="2" xfId="0" applyFont="true" applyBorder="true" applyAlignment="true" applyProtection="true">
      <alignment horizontal="center" vertical="center" textRotation="0" wrapText="false" indent="0" shrinkToFit="false"/>
      <protection locked="true" hidden="true"/>
    </xf>
    <xf numFmtId="164" fontId="5" fillId="6" borderId="0" xfId="0" applyFont="true" applyBorder="true" applyAlignment="true" applyProtection="true">
      <alignment horizontal="center" vertical="center" textRotation="0" wrapText="false" indent="0" shrinkToFit="false"/>
      <protection locked="true" hidden="true"/>
    </xf>
    <xf numFmtId="164" fontId="5" fillId="4" borderId="0" xfId="0" applyFont="true" applyBorder="false" applyAlignment="true" applyProtection="true">
      <alignment horizontal="center" vertical="center" textRotation="0" wrapText="true" indent="0" shrinkToFit="false"/>
      <protection locked="true" hidden="true"/>
    </xf>
    <xf numFmtId="171" fontId="5" fillId="0" borderId="0" xfId="0" applyFont="true" applyBorder="true" applyAlignment="true" applyProtection="true">
      <alignment horizontal="center" vertical="center" textRotation="0" wrapText="false" indent="0" shrinkToFit="false"/>
      <protection locked="true" hidden="true"/>
    </xf>
    <xf numFmtId="164" fontId="5" fillId="7" borderId="0" xfId="0" applyFont="true" applyBorder="false" applyAlignment="true" applyProtection="true">
      <alignment horizontal="center" vertical="center" textRotation="0" wrapText="true" indent="0" shrinkToFit="false"/>
      <protection locked="true" hidden="true"/>
    </xf>
    <xf numFmtId="172" fontId="5" fillId="0" borderId="22" xfId="0" applyFont="true" applyBorder="true" applyAlignment="true" applyProtection="true">
      <alignment horizontal="center" vertical="center" textRotation="0" wrapText="false" indent="0" shrinkToFit="false"/>
      <protection locked="true" hidden="false"/>
    </xf>
    <xf numFmtId="171" fontId="17" fillId="0" borderId="23" xfId="0" applyFont="true" applyBorder="true" applyAlignment="true" applyProtection="true">
      <alignment horizontal="center" vertical="center" textRotation="0" wrapText="false" indent="0" shrinkToFit="false"/>
      <protection locked="false" hidden="false"/>
    </xf>
    <xf numFmtId="171" fontId="5" fillId="4" borderId="21" xfId="0" applyFont="true" applyBorder="true" applyAlignment="true" applyProtection="true">
      <alignment horizontal="center" vertical="center" textRotation="0" wrapText="true" indent="0" shrinkToFit="false"/>
      <protection locked="true" hidden="true"/>
    </xf>
    <xf numFmtId="171" fontId="32" fillId="0" borderId="24" xfId="0" applyFont="true" applyBorder="true" applyAlignment="true" applyProtection="true">
      <alignment horizontal="center" vertical="center" textRotation="0" wrapText="false" indent="0" shrinkToFit="false"/>
      <protection locked="true" hidden="true"/>
    </xf>
    <xf numFmtId="173" fontId="5" fillId="7" borderId="21" xfId="0" applyFont="true" applyBorder="true" applyAlignment="true" applyProtection="true">
      <alignment horizontal="center" vertical="center" textRotation="0" wrapText="true" indent="0" shrinkToFit="false"/>
      <protection locked="true" hidden="true"/>
    </xf>
    <xf numFmtId="164" fontId="33" fillId="0" borderId="20" xfId="0" applyFont="true" applyBorder="true" applyAlignment="true" applyProtection="true">
      <alignment horizontal="left" vertical="bottom" textRotation="0" wrapText="false" indent="0" shrinkToFit="false"/>
      <protection locked="true" hidden="true"/>
    </xf>
    <xf numFmtId="174" fontId="0" fillId="0" borderId="0" xfId="0" applyFont="false" applyBorder="false" applyAlignment="false" applyProtection="true">
      <alignment horizontal="general" vertical="bottom" textRotation="0" wrapText="false" indent="0" shrinkToFit="false"/>
      <protection locked="true" hidden="true"/>
    </xf>
    <xf numFmtId="164" fontId="17" fillId="0" borderId="25" xfId="0" applyFont="true" applyBorder="true" applyAlignment="true" applyProtection="true">
      <alignment horizontal="center" vertical="center" textRotation="0" wrapText="false" indent="0" shrinkToFit="true"/>
      <protection locked="false" hidden="false"/>
    </xf>
    <xf numFmtId="164" fontId="17" fillId="0" borderId="26" xfId="0" applyFont="true" applyBorder="true" applyAlignment="true" applyProtection="true">
      <alignment horizontal="center" vertical="center" textRotation="0" wrapText="false" indent="0" shrinkToFit="false"/>
      <protection locked="false" hidden="false"/>
    </xf>
    <xf numFmtId="164" fontId="34" fillId="0" borderId="20" xfId="0" applyFont="true" applyBorder="true" applyAlignment="true" applyProtection="true">
      <alignment horizontal="general" vertical="bottom" textRotation="0" wrapText="true" indent="0" shrinkToFit="false"/>
      <protection locked="true" hidden="true"/>
    </xf>
    <xf numFmtId="164" fontId="35" fillId="8" borderId="22" xfId="0" applyFont="true" applyBorder="true" applyAlignment="true" applyProtection="true">
      <alignment horizontal="center" vertical="center" textRotation="0" wrapText="false" indent="0" shrinkToFit="false"/>
      <protection locked="false" hidden="false"/>
    </xf>
    <xf numFmtId="171" fontId="17" fillId="8" borderId="23" xfId="0" applyFont="true" applyBorder="true" applyAlignment="true" applyProtection="true">
      <alignment horizontal="center" vertical="center" textRotation="0" wrapText="false" indent="0" shrinkToFit="false"/>
      <protection locked="false" hidden="false"/>
    </xf>
    <xf numFmtId="164" fontId="34" fillId="0" borderId="20" xfId="0" applyFont="true" applyBorder="true" applyAlignment="false" applyProtection="true">
      <alignment horizontal="general" vertical="bottom" textRotation="0" wrapText="false" indent="0" shrinkToFit="false"/>
      <protection locked="true" hidden="true"/>
    </xf>
    <xf numFmtId="172" fontId="23" fillId="0" borderId="22" xfId="0" applyFont="true" applyBorder="true" applyAlignment="true" applyProtection="true">
      <alignment horizontal="center" vertical="center" textRotation="0" wrapText="false" indent="0" shrinkToFit="true"/>
      <protection locked="true" hidden="false"/>
    </xf>
    <xf numFmtId="172" fontId="23" fillId="0" borderId="22" xfId="0" applyFont="true" applyBorder="true" applyAlignment="true" applyProtection="true">
      <alignment horizontal="center" vertical="center" textRotation="0" wrapText="false" indent="0" shrinkToFit="false"/>
      <protection locked="true" hidden="false"/>
    </xf>
    <xf numFmtId="164" fontId="17" fillId="0" borderId="25" xfId="0" applyFont="true" applyBorder="true" applyAlignment="true" applyProtection="true">
      <alignment horizontal="center" vertical="center" textRotation="0" wrapText="false" indent="0" shrinkToFit="false"/>
      <protection locked="false" hidden="false"/>
    </xf>
    <xf numFmtId="171" fontId="36" fillId="0" borderId="24" xfId="0" applyFont="true" applyBorder="true" applyAlignment="true" applyProtection="true">
      <alignment horizontal="center" vertical="center" textRotation="0" wrapText="false" indent="0" shrinkToFit="false"/>
      <protection locked="true" hidden="true"/>
    </xf>
    <xf numFmtId="171" fontId="17" fillId="0" borderId="27" xfId="0" applyFont="true" applyBorder="true" applyAlignment="true" applyProtection="true">
      <alignment horizontal="center" vertical="center" textRotation="0" wrapText="false" indent="0" shrinkToFit="false"/>
      <protection locked="false" hidden="false"/>
    </xf>
    <xf numFmtId="171" fontId="17" fillId="8" borderId="28" xfId="0" applyFont="true" applyBorder="true" applyAlignment="true" applyProtection="true">
      <alignment horizontal="center" vertical="center" textRotation="0" wrapText="false" indent="0" shrinkToFit="false"/>
      <protection locked="false" hidden="false"/>
    </xf>
    <xf numFmtId="171" fontId="17" fillId="8" borderId="29" xfId="0" applyFont="true" applyBorder="true" applyAlignment="true" applyProtection="true">
      <alignment horizontal="center" vertical="center" textRotation="0" wrapText="false" indent="0" shrinkToFit="false"/>
      <protection locked="false" hidden="false"/>
    </xf>
    <xf numFmtId="171" fontId="17" fillId="8" borderId="30" xfId="0" applyFont="true" applyBorder="true" applyAlignment="true" applyProtection="true">
      <alignment horizontal="center" vertical="center" textRotation="0" wrapText="false" indent="0" shrinkToFit="false"/>
      <protection locked="false" hidden="false"/>
    </xf>
    <xf numFmtId="164" fontId="17" fillId="0" borderId="0" xfId="0" applyFont="true" applyBorder="true" applyAlignment="true" applyProtection="true">
      <alignment horizontal="center" vertical="center" textRotation="0" wrapText="false" indent="0" shrinkToFit="false"/>
      <protection locked="true" hidden="true"/>
    </xf>
    <xf numFmtId="164" fontId="37" fillId="0" borderId="0" xfId="0" applyFont="true" applyBorder="true" applyAlignment="true" applyProtection="true">
      <alignment horizontal="center" vertical="center" textRotation="0" wrapText="false" indent="0" shrinkToFit="false"/>
      <protection locked="true" hidden="true"/>
    </xf>
    <xf numFmtId="164" fontId="5" fillId="7" borderId="0" xfId="0" applyFont="true" applyBorder="true" applyAlignment="true" applyProtection="true">
      <alignment horizontal="center" vertical="center" textRotation="0" wrapText="true" indent="0" shrinkToFit="false"/>
      <protection locked="true" hidden="true"/>
    </xf>
    <xf numFmtId="164" fontId="5" fillId="0" borderId="0" xfId="0" applyFont="true" applyBorder="false" applyAlignment="true" applyProtection="true">
      <alignment horizontal="center" vertical="center" textRotation="0" wrapText="true" indent="0" shrinkToFit="false"/>
      <protection locked="true" hidden="true"/>
    </xf>
    <xf numFmtId="164" fontId="5" fillId="2" borderId="0" xfId="0" applyFont="true" applyBorder="false" applyAlignment="true" applyProtection="true">
      <alignment horizontal="general" vertical="center" textRotation="0" wrapText="false" indent="0" shrinkToFit="false"/>
      <protection locked="true" hidden="true"/>
    </xf>
    <xf numFmtId="171" fontId="5" fillId="4" borderId="0" xfId="0" applyFont="true" applyBorder="true" applyAlignment="true" applyProtection="true">
      <alignment horizontal="center" vertical="center" textRotation="0" wrapText="false" indent="0" shrinkToFit="false"/>
      <protection locked="true" hidden="true"/>
    </xf>
    <xf numFmtId="164" fontId="13" fillId="9" borderId="23" xfId="0" applyFont="true" applyBorder="true" applyAlignment="true" applyProtection="true">
      <alignment horizontal="center" vertical="center" textRotation="0" wrapText="false" indent="0" shrinkToFit="false"/>
      <protection locked="false" hidden="false"/>
    </xf>
    <xf numFmtId="171" fontId="23" fillId="0" borderId="24" xfId="0" applyFont="true" applyBorder="true" applyAlignment="true" applyProtection="true">
      <alignment horizontal="center" vertical="center" textRotation="0" wrapText="false" indent="0" shrinkToFit="false"/>
      <protection locked="true" hidden="true"/>
    </xf>
    <xf numFmtId="172" fontId="5" fillId="0" borderId="22" xfId="0" applyFont="true" applyBorder="true" applyAlignment="true" applyProtection="true">
      <alignment horizontal="center" vertical="center" textRotation="0" wrapText="false" indent="0" shrinkToFit="false"/>
      <protection locked="false" hidden="false"/>
    </xf>
    <xf numFmtId="172" fontId="23" fillId="0" borderId="22" xfId="0" applyFont="true" applyBorder="true" applyAlignment="true" applyProtection="true">
      <alignment horizontal="center" vertical="center" textRotation="0" wrapText="false" indent="0" shrinkToFit="true"/>
      <protection locked="false" hidden="false"/>
    </xf>
    <xf numFmtId="172" fontId="23" fillId="0" borderId="22"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true" applyAlignment="true" applyProtection="true">
      <alignment horizontal="center" vertical="center" textRotation="0" wrapText="false" indent="0" shrinkToFit="false"/>
      <protection locked="true" hidden="true"/>
    </xf>
    <xf numFmtId="164" fontId="5" fillId="10" borderId="0" xfId="0" applyFont="true" applyBorder="false" applyAlignment="true" applyProtection="true">
      <alignment horizontal="center" vertical="center" textRotation="0" wrapText="true" indent="0" shrinkToFit="false"/>
      <protection locked="true" hidden="true"/>
    </xf>
    <xf numFmtId="173" fontId="5" fillId="10" borderId="21" xfId="0" applyFont="true" applyBorder="true" applyAlignment="true" applyProtection="true">
      <alignment horizontal="center" vertical="center" textRotation="0" wrapText="true" indent="0" shrinkToFit="false"/>
      <protection locked="true" hidden="true"/>
    </xf>
    <xf numFmtId="164" fontId="5" fillId="2" borderId="31" xfId="0" applyFont="true" applyBorder="true" applyAlignment="true" applyProtection="true">
      <alignment horizontal="general" vertical="center" textRotation="0" wrapText="false" indent="0" shrinkToFit="false"/>
      <protection locked="true" hidden="true"/>
    </xf>
    <xf numFmtId="171" fontId="23" fillId="0" borderId="32" xfId="0" applyFont="true" applyBorder="true" applyAlignment="true" applyProtection="true">
      <alignment horizontal="center" vertical="center" textRotation="0" wrapText="false" indent="0" shrinkToFit="false"/>
      <protection locked="true" hidden="true"/>
    </xf>
    <xf numFmtId="173" fontId="5" fillId="7" borderId="30" xfId="0" applyFont="true" applyBorder="true" applyAlignment="true" applyProtection="true">
      <alignment horizontal="center" vertical="center" textRotation="0" wrapText="true" indent="0" shrinkToFit="false"/>
      <protection locked="true" hidden="true"/>
    </xf>
    <xf numFmtId="171" fontId="23" fillId="0" borderId="33" xfId="0" applyFont="true" applyBorder="true" applyAlignment="true" applyProtection="true">
      <alignment horizontal="center" vertical="center" textRotation="0" wrapText="false" indent="0" shrinkToFit="false"/>
      <protection locked="true" hidden="true"/>
    </xf>
    <xf numFmtId="164" fontId="17" fillId="0" borderId="34" xfId="0" applyFont="true" applyBorder="true" applyAlignment="true" applyProtection="true">
      <alignment horizontal="center" vertical="center" textRotation="0" wrapText="false" indent="0" shrinkToFit="false"/>
      <protection locked="true" hidden="true"/>
    </xf>
    <xf numFmtId="171" fontId="17" fillId="3" borderId="35" xfId="0" applyFont="true" applyBorder="true" applyAlignment="true" applyProtection="true">
      <alignment horizontal="center" vertical="center" textRotation="0" wrapText="false" indent="0" shrinkToFit="false"/>
      <protection locked="false" hidden="false"/>
    </xf>
    <xf numFmtId="171" fontId="17" fillId="3" borderId="27" xfId="0" applyFont="true" applyBorder="true" applyAlignment="true" applyProtection="true">
      <alignment horizontal="center" vertical="center" textRotation="0" wrapText="false" indent="0" shrinkToFit="false"/>
      <protection locked="false" hidden="false"/>
    </xf>
    <xf numFmtId="164" fontId="13" fillId="0" borderId="25" xfId="0" applyFont="true" applyBorder="true" applyAlignment="true" applyProtection="true">
      <alignment horizontal="center" vertical="center" textRotation="0" wrapText="false" indent="0" shrinkToFit="false"/>
      <protection locked="false" hidden="false"/>
    </xf>
    <xf numFmtId="164" fontId="13" fillId="9" borderId="23" xfId="0" applyFont="true" applyBorder="true" applyAlignment="true" applyProtection="true">
      <alignment horizontal="center" vertical="center" textRotation="0" wrapText="false" indent="0" shrinkToFit="false"/>
      <protection locked="fals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3300"/>
      <rgbColor rgb="FF00FF00"/>
      <rgbColor rgb="FF0000FF"/>
      <rgbColor rgb="FFFFFF00"/>
      <rgbColor rgb="FFFF00FF"/>
      <rgbColor rgb="FF00FFFF"/>
      <rgbColor rgb="FF800000"/>
      <rgbColor rgb="FF008000"/>
      <rgbColor rgb="FF330099"/>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2060"/>
      <rgbColor rgb="FF339966"/>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_rels/drawing3.xml.rels><?xml version="1.0" encoding="UTF-8"?>
<Relationships xmlns="http://schemas.openxmlformats.org/package/2006/relationships"><Relationship Id="rId1" Type="http://schemas.openxmlformats.org/officeDocument/2006/relationships/image" Target="../media/image3.png"/>
</Relationships>
</file>

<file path=xl/drawings/_rels/drawing4.xml.rels><?xml version="1.0" encoding="UTF-8"?>
<Relationships xmlns="http://schemas.openxmlformats.org/package/2006/relationships"><Relationship Id="rId1" Type="http://schemas.openxmlformats.org/officeDocument/2006/relationships/image" Target="../media/image4.png"/>
</Relationships>
</file>

<file path=xl/drawings/_rels/drawing5.xml.rels><?xml version="1.0" encoding="UTF-8"?>
<Relationships xmlns="http://schemas.openxmlformats.org/package/2006/relationships"><Relationship Id="rId1" Type="http://schemas.openxmlformats.org/officeDocument/2006/relationships/image" Target="../media/image5.png"/>
</Relationships>
</file>

<file path=xl/drawings/_rels/drawing6.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618120</xdr:colOff>
      <xdr:row>2</xdr:row>
      <xdr:rowOff>205920</xdr:rowOff>
    </xdr:from>
    <xdr:to>
      <xdr:col>7</xdr:col>
      <xdr:colOff>830160</xdr:colOff>
      <xdr:row>11</xdr:row>
      <xdr:rowOff>83520</xdr:rowOff>
    </xdr:to>
    <xdr:pic>
      <xdr:nvPicPr>
        <xdr:cNvPr id="0" name="Image 2" descr=""/>
        <xdr:cNvPicPr/>
      </xdr:nvPicPr>
      <xdr:blipFill>
        <a:blip r:embed="rId1"/>
        <a:stretch/>
      </xdr:blipFill>
      <xdr:spPr>
        <a:xfrm>
          <a:off x="9657000" y="882000"/>
          <a:ext cx="1952640" cy="27388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15</xdr:col>
      <xdr:colOff>720</xdr:colOff>
      <xdr:row>1</xdr:row>
      <xdr:rowOff>34920</xdr:rowOff>
    </xdr:from>
    <xdr:to>
      <xdr:col>15</xdr:col>
      <xdr:colOff>835200</xdr:colOff>
      <xdr:row>7</xdr:row>
      <xdr:rowOff>81360</xdr:rowOff>
    </xdr:to>
    <xdr:pic>
      <xdr:nvPicPr>
        <xdr:cNvPr id="1" name="Image 2" descr=""/>
        <xdr:cNvPicPr/>
      </xdr:nvPicPr>
      <xdr:blipFill>
        <a:blip r:embed="rId1"/>
        <a:stretch/>
      </xdr:blipFill>
      <xdr:spPr>
        <a:xfrm>
          <a:off x="11045160" y="225360"/>
          <a:ext cx="834480" cy="12654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15</xdr:col>
      <xdr:colOff>720</xdr:colOff>
      <xdr:row>1</xdr:row>
      <xdr:rowOff>13320</xdr:rowOff>
    </xdr:from>
    <xdr:to>
      <xdr:col>15</xdr:col>
      <xdr:colOff>815040</xdr:colOff>
      <xdr:row>7</xdr:row>
      <xdr:rowOff>59760</xdr:rowOff>
    </xdr:to>
    <xdr:pic>
      <xdr:nvPicPr>
        <xdr:cNvPr id="2" name="Image 2" descr=""/>
        <xdr:cNvPicPr/>
      </xdr:nvPicPr>
      <xdr:blipFill>
        <a:blip r:embed="rId1"/>
        <a:stretch/>
      </xdr:blipFill>
      <xdr:spPr>
        <a:xfrm>
          <a:off x="11288880" y="203760"/>
          <a:ext cx="814320" cy="126540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15</xdr:col>
      <xdr:colOff>360</xdr:colOff>
      <xdr:row>1</xdr:row>
      <xdr:rowOff>34920</xdr:rowOff>
    </xdr:from>
    <xdr:to>
      <xdr:col>15</xdr:col>
      <xdr:colOff>834480</xdr:colOff>
      <xdr:row>7</xdr:row>
      <xdr:rowOff>81360</xdr:rowOff>
    </xdr:to>
    <xdr:pic>
      <xdr:nvPicPr>
        <xdr:cNvPr id="3" name="Image 2" descr=""/>
        <xdr:cNvPicPr/>
      </xdr:nvPicPr>
      <xdr:blipFill>
        <a:blip r:embed="rId1"/>
        <a:stretch/>
      </xdr:blipFill>
      <xdr:spPr>
        <a:xfrm>
          <a:off x="11516040" y="225360"/>
          <a:ext cx="834120" cy="126540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15</xdr:col>
      <xdr:colOff>720</xdr:colOff>
      <xdr:row>1</xdr:row>
      <xdr:rowOff>34920</xdr:rowOff>
    </xdr:from>
    <xdr:to>
      <xdr:col>15</xdr:col>
      <xdr:colOff>834840</xdr:colOff>
      <xdr:row>7</xdr:row>
      <xdr:rowOff>81360</xdr:rowOff>
    </xdr:to>
    <xdr:pic>
      <xdr:nvPicPr>
        <xdr:cNvPr id="4" name="Image 2" descr=""/>
        <xdr:cNvPicPr/>
      </xdr:nvPicPr>
      <xdr:blipFill>
        <a:blip r:embed="rId1"/>
        <a:stretch/>
      </xdr:blipFill>
      <xdr:spPr>
        <a:xfrm>
          <a:off x="11108520" y="225360"/>
          <a:ext cx="834120" cy="126540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15</xdr:col>
      <xdr:colOff>360</xdr:colOff>
      <xdr:row>1</xdr:row>
      <xdr:rowOff>34920</xdr:rowOff>
    </xdr:from>
    <xdr:to>
      <xdr:col>15</xdr:col>
      <xdr:colOff>863280</xdr:colOff>
      <xdr:row>7</xdr:row>
      <xdr:rowOff>81360</xdr:rowOff>
    </xdr:to>
    <xdr:pic>
      <xdr:nvPicPr>
        <xdr:cNvPr id="5" name="Image 2" descr=""/>
        <xdr:cNvPicPr/>
      </xdr:nvPicPr>
      <xdr:blipFill>
        <a:blip r:embed="rId1"/>
        <a:stretch/>
      </xdr:blipFill>
      <xdr:spPr>
        <a:xfrm>
          <a:off x="11280960" y="225360"/>
          <a:ext cx="862920" cy="12654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F43"/>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D6" activeCellId="0" sqref="D6"/>
    </sheetView>
  </sheetViews>
  <sheetFormatPr defaultRowHeight="13.2" zeroHeight="false" outlineLevelRow="0" outlineLevelCol="0"/>
  <cols>
    <col collapsed="false" customWidth="true" hidden="false" outlineLevel="0" max="1" min="1" style="1" width="27.33"/>
    <col collapsed="false" customWidth="true" hidden="false" outlineLevel="0" max="2" min="2" style="2" width="25.67"/>
    <col collapsed="false" customWidth="true" hidden="false" outlineLevel="0" max="3" min="3" style="2" width="1.11"/>
    <col collapsed="false" customWidth="true" hidden="false" outlineLevel="0" max="8" min="4" style="2" width="24.67"/>
    <col collapsed="false" customWidth="true" hidden="false" outlineLevel="0" max="9" min="9" style="1" width="9.89"/>
    <col collapsed="false" customWidth="true" hidden="false" outlineLevel="0" max="10" min="10" style="1" width="55.55"/>
    <col collapsed="false" customWidth="true" hidden="false" outlineLevel="0" max="12" min="11" style="2" width="9.89"/>
    <col collapsed="false" customWidth="false" hidden="true" outlineLevel="0" max="15" min="13" style="2" width="11.52"/>
    <col collapsed="false" customWidth="true" hidden="false" outlineLevel="0" max="1020" min="16" style="2" width="9.89"/>
    <col collapsed="false" customWidth="true" hidden="false" outlineLevel="0" max="1025" min="1021" style="3" width="7.56"/>
  </cols>
  <sheetData>
    <row r="1" s="3" customFormat="true" ht="15" hidden="false" customHeight="false" outlineLevel="0" collapsed="false">
      <c r="A1" s="4"/>
      <c r="B1" s="4"/>
      <c r="C1" s="4"/>
      <c r="D1" s="4"/>
      <c r="E1" s="4"/>
      <c r="F1" s="4"/>
      <c r="G1" s="4"/>
      <c r="H1" s="4"/>
      <c r="I1" s="4"/>
      <c r="J1" s="4"/>
      <c r="K1" s="4"/>
      <c r="L1" s="4"/>
      <c r="M1" s="4"/>
      <c r="N1" s="4"/>
      <c r="O1" s="4"/>
      <c r="P1" s="4"/>
      <c r="Q1" s="4"/>
    </row>
    <row r="2" customFormat="false" ht="38.25" hidden="false" customHeight="true" outlineLevel="0" collapsed="false">
      <c r="A2" s="5"/>
      <c r="B2" s="6" t="s">
        <v>0</v>
      </c>
      <c r="C2" s="6"/>
      <c r="D2" s="6"/>
      <c r="E2" s="6"/>
      <c r="F2" s="6"/>
      <c r="G2" s="6"/>
      <c r="H2" s="6"/>
      <c r="I2" s="5"/>
      <c r="J2" s="7"/>
      <c r="K2" s="1"/>
      <c r="L2" s="1"/>
      <c r="M2" s="1"/>
      <c r="N2" s="1"/>
      <c r="O2" s="1"/>
      <c r="P2" s="1"/>
      <c r="Q2" s="1"/>
      <c r="R2" s="1"/>
      <c r="S2" s="1"/>
      <c r="T2" s="1"/>
      <c r="U2" s="1"/>
      <c r="V2" s="1"/>
      <c r="W2" s="1"/>
      <c r="X2" s="1"/>
      <c r="Y2" s="1"/>
      <c r="AME2" s="3"/>
      <c r="AMF2" s="3"/>
    </row>
    <row r="3" customFormat="false" ht="25.2" hidden="false" customHeight="false" outlineLevel="0" collapsed="false">
      <c r="A3" s="5"/>
      <c r="B3" s="8"/>
      <c r="C3" s="8"/>
      <c r="D3" s="8"/>
      <c r="E3" s="8"/>
      <c r="F3" s="8"/>
      <c r="G3" s="8"/>
      <c r="H3" s="8"/>
      <c r="I3" s="5"/>
      <c r="J3" s="7"/>
      <c r="K3" s="1"/>
      <c r="L3" s="1"/>
      <c r="M3" s="1"/>
      <c r="N3" s="1"/>
      <c r="O3" s="1"/>
      <c r="P3" s="1"/>
      <c r="Q3" s="1"/>
      <c r="R3" s="1"/>
      <c r="S3" s="1"/>
      <c r="T3" s="1"/>
      <c r="U3" s="1"/>
      <c r="V3" s="1"/>
      <c r="W3" s="1"/>
      <c r="X3" s="1"/>
      <c r="Y3" s="1"/>
      <c r="AME3" s="3"/>
      <c r="AMF3" s="3"/>
    </row>
    <row r="4" customFormat="false" ht="25.2" hidden="false" customHeight="false" outlineLevel="0" collapsed="false">
      <c r="A4" s="5"/>
      <c r="B4" s="9" t="s">
        <v>1</v>
      </c>
      <c r="C4" s="9"/>
      <c r="D4" s="9"/>
      <c r="E4" s="10"/>
      <c r="F4" s="10"/>
      <c r="G4" s="10"/>
      <c r="H4" s="10"/>
      <c r="I4" s="5"/>
      <c r="J4" s="7"/>
      <c r="K4" s="1"/>
      <c r="L4" s="1"/>
      <c r="M4" s="1"/>
      <c r="N4" s="1"/>
      <c r="O4" s="1"/>
      <c r="P4" s="1"/>
      <c r="Q4" s="1"/>
      <c r="R4" s="1"/>
      <c r="S4" s="1"/>
      <c r="T4" s="1"/>
      <c r="U4" s="1"/>
      <c r="V4" s="1"/>
      <c r="W4" s="1"/>
      <c r="X4" s="1"/>
      <c r="Y4" s="1"/>
      <c r="AME4" s="3"/>
      <c r="AMF4" s="3"/>
    </row>
    <row r="5" customFormat="false" ht="25.8" hidden="false" customHeight="false" outlineLevel="0" collapsed="false">
      <c r="A5" s="5"/>
      <c r="B5" s="11"/>
      <c r="C5" s="11"/>
      <c r="D5" s="11"/>
      <c r="E5" s="11"/>
      <c r="F5" s="11"/>
      <c r="G5" s="11"/>
      <c r="H5" s="11"/>
      <c r="I5" s="7"/>
      <c r="J5" s="7"/>
      <c r="K5" s="1"/>
      <c r="L5" s="1"/>
      <c r="M5" s="1"/>
      <c r="N5" s="1"/>
      <c r="O5" s="1"/>
      <c r="P5" s="1"/>
      <c r="Q5" s="1"/>
      <c r="R5" s="1"/>
      <c r="S5" s="1"/>
      <c r="T5" s="1"/>
      <c r="U5" s="1"/>
      <c r="V5" s="1"/>
      <c r="W5" s="1"/>
      <c r="X5" s="1"/>
      <c r="Y5" s="1"/>
      <c r="AME5" s="3"/>
      <c r="AMF5" s="3"/>
    </row>
    <row r="6" customFormat="false" ht="25.2" hidden="false" customHeight="false" outlineLevel="0" collapsed="false">
      <c r="A6" s="5"/>
      <c r="B6" s="12" t="s">
        <v>2</v>
      </c>
      <c r="C6" s="13" t="s">
        <v>3</v>
      </c>
      <c r="D6" s="14"/>
      <c r="E6" s="14"/>
      <c r="F6" s="15"/>
      <c r="G6" s="16"/>
      <c r="H6" s="16"/>
      <c r="I6" s="7"/>
      <c r="J6" s="7"/>
      <c r="K6" s="1"/>
      <c r="L6" s="1"/>
      <c r="M6" s="1"/>
      <c r="N6" s="1"/>
      <c r="O6" s="1"/>
      <c r="P6" s="1"/>
      <c r="Q6" s="1"/>
      <c r="R6" s="1"/>
      <c r="S6" s="1"/>
      <c r="T6" s="1"/>
      <c r="U6" s="1"/>
      <c r="V6" s="1"/>
      <c r="W6" s="1"/>
      <c r="X6" s="1"/>
      <c r="Y6" s="1"/>
      <c r="AME6" s="3"/>
      <c r="AMF6" s="3"/>
    </row>
    <row r="7" customFormat="false" ht="25.2" hidden="false" customHeight="false" outlineLevel="0" collapsed="false">
      <c r="A7" s="5"/>
      <c r="B7" s="17" t="s">
        <v>4</v>
      </c>
      <c r="C7" s="18" t="s">
        <v>3</v>
      </c>
      <c r="D7" s="19"/>
      <c r="E7" s="19"/>
      <c r="F7" s="15"/>
      <c r="G7" s="16"/>
      <c r="H7" s="16"/>
      <c r="I7" s="7"/>
      <c r="J7" s="7"/>
      <c r="K7" s="1"/>
      <c r="L7" s="1"/>
      <c r="M7" s="1"/>
      <c r="N7" s="1"/>
      <c r="O7" s="1"/>
      <c r="P7" s="1"/>
      <c r="Q7" s="1"/>
      <c r="R7" s="1"/>
      <c r="S7" s="1"/>
      <c r="T7" s="1"/>
      <c r="U7" s="1"/>
      <c r="V7" s="1"/>
      <c r="W7" s="1"/>
      <c r="X7" s="1"/>
      <c r="Y7" s="1"/>
      <c r="AME7" s="3"/>
      <c r="AMF7" s="3"/>
    </row>
    <row r="8" customFormat="false" ht="25.2" hidden="false" customHeight="false" outlineLevel="0" collapsed="false">
      <c r="A8" s="5"/>
      <c r="B8" s="17" t="s">
        <v>5</v>
      </c>
      <c r="C8" s="18" t="s">
        <v>3</v>
      </c>
      <c r="D8" s="19"/>
      <c r="E8" s="19"/>
      <c r="F8" s="15"/>
      <c r="G8" s="16"/>
      <c r="H8" s="16"/>
      <c r="I8" s="7"/>
      <c r="J8" s="7"/>
      <c r="K8" s="1"/>
      <c r="L8" s="1"/>
      <c r="M8" s="1"/>
      <c r="N8" s="1"/>
      <c r="O8" s="1" t="str">
        <f aca="false">D17</f>
        <v>école 1</v>
      </c>
      <c r="P8" s="1"/>
      <c r="Q8" s="1"/>
      <c r="R8" s="1"/>
      <c r="S8" s="1"/>
      <c r="T8" s="1"/>
      <c r="U8" s="1"/>
      <c r="V8" s="1"/>
      <c r="W8" s="1"/>
      <c r="X8" s="1"/>
      <c r="Y8" s="1"/>
      <c r="AME8" s="3"/>
      <c r="AMF8" s="3"/>
    </row>
    <row r="9" customFormat="false" ht="22.5" hidden="false" customHeight="true" outlineLevel="0" collapsed="false">
      <c r="A9" s="5"/>
      <c r="B9" s="17" t="s">
        <v>6</v>
      </c>
      <c r="C9" s="18" t="s">
        <v>3</v>
      </c>
      <c r="D9" s="20"/>
      <c r="E9" s="20"/>
      <c r="F9" s="21"/>
      <c r="G9" s="22"/>
      <c r="H9" s="22"/>
      <c r="I9" s="5"/>
      <c r="J9" s="5"/>
      <c r="K9" s="1"/>
      <c r="L9" s="1"/>
      <c r="M9" s="1"/>
      <c r="N9" s="1"/>
      <c r="O9" s="1" t="str">
        <f aca="false">E17</f>
        <v>école 2</v>
      </c>
      <c r="P9" s="1"/>
      <c r="Q9" s="1"/>
      <c r="R9" s="1"/>
      <c r="S9" s="1"/>
      <c r="T9" s="1"/>
      <c r="U9" s="1"/>
      <c r="V9" s="1"/>
      <c r="W9" s="1"/>
      <c r="X9" s="1"/>
      <c r="Y9" s="1"/>
      <c r="AME9" s="3"/>
      <c r="AMF9" s="3"/>
    </row>
    <row r="10" customFormat="false" ht="25.8" hidden="false" customHeight="false" outlineLevel="0" collapsed="false">
      <c r="A10" s="5"/>
      <c r="B10" s="23" t="s">
        <v>7</v>
      </c>
      <c r="C10" s="24" t="s">
        <v>3</v>
      </c>
      <c r="D10" s="25"/>
      <c r="E10" s="25"/>
      <c r="F10" s="15"/>
      <c r="G10" s="16"/>
      <c r="H10" s="16"/>
      <c r="I10" s="5"/>
      <c r="J10" s="7"/>
      <c r="K10" s="1"/>
      <c r="L10" s="1"/>
      <c r="M10" s="26"/>
      <c r="N10" s="1"/>
      <c r="O10" s="1" t="str">
        <f aca="false">F17</f>
        <v>école 3</v>
      </c>
      <c r="P10" s="1"/>
      <c r="Q10" s="1"/>
      <c r="R10" s="1"/>
      <c r="S10" s="1"/>
      <c r="T10" s="1"/>
      <c r="U10" s="1"/>
      <c r="V10" s="1"/>
      <c r="W10" s="1"/>
      <c r="X10" s="1"/>
      <c r="Y10" s="1"/>
      <c r="AME10" s="3"/>
      <c r="AMF10" s="3"/>
    </row>
    <row r="11" customFormat="false" ht="25.2" hidden="false" customHeight="false" outlineLevel="0" collapsed="false">
      <c r="A11" s="5"/>
      <c r="B11" s="27"/>
      <c r="C11" s="28"/>
      <c r="D11" s="29"/>
      <c r="E11" s="28"/>
      <c r="F11" s="30"/>
      <c r="G11" s="30"/>
      <c r="H11" s="30"/>
      <c r="I11" s="5"/>
      <c r="J11" s="7"/>
      <c r="K11" s="1"/>
      <c r="L11" s="1"/>
      <c r="M11" s="26" t="s">
        <v>8</v>
      </c>
      <c r="N11" s="1"/>
      <c r="O11" s="1" t="str">
        <f aca="false">G17</f>
        <v>école 4</v>
      </c>
      <c r="P11" s="1"/>
      <c r="Q11" s="1"/>
      <c r="R11" s="1"/>
      <c r="S11" s="1"/>
      <c r="T11" s="1"/>
      <c r="U11" s="1"/>
      <c r="V11" s="1"/>
      <c r="W11" s="1"/>
      <c r="X11" s="1"/>
      <c r="Y11" s="1"/>
      <c r="AME11" s="3"/>
      <c r="AMF11" s="3"/>
    </row>
    <row r="12" customFormat="false" ht="25.2" hidden="false" customHeight="false" outlineLevel="0" collapsed="false">
      <c r="A12" s="5"/>
      <c r="B12" s="31" t="s">
        <v>9</v>
      </c>
      <c r="C12" s="31"/>
      <c r="D12" s="31"/>
      <c r="E12" s="16"/>
      <c r="F12" s="16"/>
      <c r="G12" s="16"/>
      <c r="H12" s="16"/>
      <c r="I12" s="5"/>
      <c r="J12" s="7"/>
      <c r="K12" s="1"/>
      <c r="L12" s="1"/>
      <c r="M12" s="26" t="s">
        <v>10</v>
      </c>
      <c r="N12" s="1"/>
      <c r="O12" s="1" t="str">
        <f aca="false">H17</f>
        <v>école 5</v>
      </c>
      <c r="P12" s="1"/>
      <c r="Q12" s="1"/>
      <c r="R12" s="1"/>
      <c r="S12" s="1"/>
      <c r="T12" s="1"/>
      <c r="U12" s="1"/>
      <c r="V12" s="1"/>
      <c r="W12" s="1"/>
      <c r="X12" s="1"/>
      <c r="Y12" s="1"/>
      <c r="AME12" s="3"/>
      <c r="AMF12" s="3"/>
    </row>
    <row r="13" customFormat="false" ht="35.4" hidden="false" customHeight="true" outlineLevel="0" collapsed="false">
      <c r="A13" s="5"/>
      <c r="B13" s="32" t="s">
        <v>11</v>
      </c>
      <c r="C13" s="32"/>
      <c r="D13" s="32"/>
      <c r="E13" s="32"/>
      <c r="F13" s="32"/>
      <c r="G13" s="32"/>
      <c r="H13" s="32"/>
      <c r="I13" s="5"/>
      <c r="J13" s="7"/>
      <c r="K13" s="1"/>
      <c r="L13" s="1"/>
      <c r="M13" s="1"/>
      <c r="N13" s="1"/>
      <c r="O13" s="1" t="str">
        <f aca="false">D18</f>
        <v>école 6</v>
      </c>
      <c r="P13" s="1"/>
      <c r="Q13" s="1"/>
      <c r="R13" s="1"/>
      <c r="S13" s="1"/>
      <c r="T13" s="1"/>
      <c r="U13" s="1"/>
      <c r="V13" s="1"/>
      <c r="W13" s="1"/>
      <c r="X13" s="1"/>
      <c r="Y13" s="1"/>
      <c r="AME13" s="3"/>
      <c r="AMF13" s="3"/>
    </row>
    <row r="14" customFormat="false" ht="21" hidden="false" customHeight="true" outlineLevel="0" collapsed="false">
      <c r="A14" s="5"/>
      <c r="B14" s="33" t="s">
        <v>12</v>
      </c>
      <c r="C14" s="33"/>
      <c r="D14" s="33"/>
      <c r="E14" s="33"/>
      <c r="F14" s="33"/>
      <c r="G14" s="33"/>
      <c r="H14" s="32"/>
      <c r="I14" s="5"/>
      <c r="J14" s="7"/>
      <c r="K14" s="1"/>
      <c r="L14" s="1"/>
      <c r="M14" s="1"/>
      <c r="N14" s="1"/>
      <c r="O14" s="1"/>
      <c r="P14" s="1"/>
      <c r="Q14" s="1"/>
      <c r="R14" s="1"/>
      <c r="S14" s="1"/>
      <c r="T14" s="1"/>
      <c r="U14" s="1"/>
      <c r="V14" s="1"/>
      <c r="W14" s="1"/>
      <c r="X14" s="1"/>
      <c r="Y14" s="1"/>
      <c r="AME14" s="3"/>
      <c r="AMF14" s="3"/>
    </row>
    <row r="15" customFormat="false" ht="25.2" hidden="false" customHeight="false" outlineLevel="0" collapsed="false">
      <c r="A15" s="5"/>
      <c r="B15" s="34"/>
      <c r="C15" s="34"/>
      <c r="D15" s="34"/>
      <c r="E15" s="34"/>
      <c r="F15" s="34"/>
      <c r="G15" s="34"/>
      <c r="H15" s="34"/>
      <c r="I15" s="5"/>
      <c r="J15" s="7"/>
      <c r="K15" s="1"/>
      <c r="L15" s="1"/>
      <c r="M15" s="1"/>
      <c r="N15" s="1"/>
      <c r="O15" s="1" t="str">
        <f aca="false">E18</f>
        <v>école 7</v>
      </c>
      <c r="P15" s="1"/>
      <c r="Q15" s="1"/>
      <c r="R15" s="1"/>
      <c r="S15" s="1"/>
      <c r="T15" s="1"/>
      <c r="U15" s="1"/>
      <c r="V15" s="1"/>
      <c r="W15" s="1"/>
      <c r="X15" s="1"/>
      <c r="Y15" s="1"/>
      <c r="AME15" s="3"/>
      <c r="AMF15" s="3"/>
    </row>
    <row r="16" customFormat="false" ht="25.2" hidden="false" customHeight="false" outlineLevel="0" collapsed="false">
      <c r="A16" s="5"/>
      <c r="B16" s="35" t="s">
        <v>13</v>
      </c>
      <c r="C16" s="16" t="s">
        <v>3</v>
      </c>
      <c r="D16" s="36" t="s">
        <v>14</v>
      </c>
      <c r="E16" s="37"/>
      <c r="F16" s="37"/>
      <c r="G16" s="37"/>
      <c r="H16" s="37"/>
      <c r="I16" s="5"/>
      <c r="J16" s="7"/>
      <c r="K16" s="1"/>
      <c r="L16" s="1"/>
      <c r="M16" s="1"/>
      <c r="N16" s="1"/>
      <c r="O16" s="1" t="str">
        <f aca="false">F18</f>
        <v>école 8</v>
      </c>
      <c r="P16" s="1"/>
      <c r="Q16" s="1"/>
      <c r="R16" s="1"/>
      <c r="S16" s="1"/>
      <c r="T16" s="1"/>
      <c r="U16" s="1"/>
      <c r="V16" s="1"/>
      <c r="W16" s="1"/>
      <c r="X16" s="1"/>
      <c r="Y16" s="1"/>
      <c r="AME16" s="3"/>
      <c r="AMF16" s="3"/>
    </row>
    <row r="17" customFormat="false" ht="25.2" hidden="false" customHeight="false" outlineLevel="0" collapsed="false">
      <c r="A17" s="5"/>
      <c r="B17" s="38"/>
      <c r="C17" s="38"/>
      <c r="D17" s="39" t="s">
        <v>15</v>
      </c>
      <c r="E17" s="39" t="s">
        <v>16</v>
      </c>
      <c r="F17" s="39" t="s">
        <v>17</v>
      </c>
      <c r="G17" s="39" t="s">
        <v>18</v>
      </c>
      <c r="H17" s="39" t="s">
        <v>19</v>
      </c>
      <c r="I17" s="5"/>
      <c r="J17" s="7"/>
      <c r="K17" s="1"/>
      <c r="L17" s="1"/>
      <c r="M17" s="1"/>
      <c r="N17" s="1"/>
      <c r="O17" s="1" t="str">
        <f aca="false">G18</f>
        <v>école 9</v>
      </c>
      <c r="P17" s="1"/>
      <c r="Q17" s="1"/>
      <c r="R17" s="1"/>
      <c r="S17" s="1"/>
      <c r="T17" s="1"/>
      <c r="U17" s="1"/>
      <c r="V17" s="1"/>
      <c r="W17" s="1"/>
      <c r="X17" s="1"/>
      <c r="Y17" s="1"/>
      <c r="AME17" s="3"/>
      <c r="AMF17" s="3"/>
    </row>
    <row r="18" customFormat="false" ht="25.2" hidden="false" customHeight="false" outlineLevel="0" collapsed="false">
      <c r="A18" s="5"/>
      <c r="B18" s="38"/>
      <c r="C18" s="38"/>
      <c r="D18" s="39" t="s">
        <v>20</v>
      </c>
      <c r="E18" s="39" t="s">
        <v>21</v>
      </c>
      <c r="F18" s="39" t="s">
        <v>22</v>
      </c>
      <c r="G18" s="39" t="s">
        <v>23</v>
      </c>
      <c r="H18" s="39" t="s">
        <v>24</v>
      </c>
      <c r="I18" s="5"/>
      <c r="J18" s="7"/>
      <c r="K18" s="1"/>
      <c r="L18" s="1"/>
      <c r="M18" s="1"/>
      <c r="N18" s="1"/>
      <c r="O18" s="1" t="str">
        <f aca="false">H18</f>
        <v>école 10</v>
      </c>
      <c r="P18" s="1"/>
      <c r="Q18" s="1"/>
      <c r="R18" s="1"/>
      <c r="S18" s="1"/>
      <c r="T18" s="1"/>
      <c r="U18" s="1"/>
      <c r="V18" s="1"/>
      <c r="W18" s="1"/>
      <c r="X18" s="1"/>
      <c r="Y18" s="1"/>
      <c r="AME18" s="3"/>
      <c r="AMF18" s="3"/>
    </row>
    <row r="19" customFormat="false" ht="25.2" hidden="false" customHeight="false" outlineLevel="0" collapsed="false">
      <c r="A19" s="5"/>
      <c r="B19" s="38"/>
      <c r="C19" s="38"/>
      <c r="D19" s="39" t="s">
        <v>25</v>
      </c>
      <c r="E19" s="39" t="s">
        <v>26</v>
      </c>
      <c r="F19" s="39" t="s">
        <v>27</v>
      </c>
      <c r="G19" s="39" t="s">
        <v>28</v>
      </c>
      <c r="H19" s="39" t="s">
        <v>29</v>
      </c>
      <c r="I19" s="5"/>
      <c r="J19" s="7"/>
      <c r="K19" s="1"/>
      <c r="L19" s="1"/>
      <c r="M19" s="1"/>
      <c r="N19" s="1"/>
      <c r="O19" s="1" t="str">
        <f aca="false">D19</f>
        <v>école 11</v>
      </c>
      <c r="P19" s="1"/>
      <c r="Q19" s="1"/>
      <c r="R19" s="1"/>
      <c r="S19" s="1"/>
      <c r="T19" s="1"/>
      <c r="U19" s="1"/>
      <c r="V19" s="1"/>
      <c r="W19" s="1"/>
      <c r="X19" s="1"/>
      <c r="Y19" s="1"/>
      <c r="AME19" s="3"/>
      <c r="AMF19" s="3"/>
    </row>
    <row r="20" customFormat="false" ht="25.2" hidden="false" customHeight="false" outlineLevel="0" collapsed="false">
      <c r="A20" s="5"/>
      <c r="B20" s="38"/>
      <c r="C20" s="38"/>
      <c r="D20" s="39" t="s">
        <v>30</v>
      </c>
      <c r="E20" s="39" t="s">
        <v>31</v>
      </c>
      <c r="F20" s="39" t="s">
        <v>32</v>
      </c>
      <c r="G20" s="39" t="s">
        <v>33</v>
      </c>
      <c r="H20" s="39" t="s">
        <v>34</v>
      </c>
      <c r="I20" s="5"/>
      <c r="J20" s="7"/>
      <c r="K20" s="1"/>
      <c r="L20" s="1"/>
      <c r="M20" s="1"/>
      <c r="N20" s="1"/>
      <c r="O20" s="1" t="str">
        <f aca="false">E19</f>
        <v>école 12</v>
      </c>
      <c r="P20" s="1"/>
      <c r="Q20" s="1"/>
      <c r="R20" s="1"/>
      <c r="S20" s="1"/>
      <c r="T20" s="1"/>
      <c r="U20" s="1"/>
      <c r="V20" s="1"/>
      <c r="W20" s="1"/>
      <c r="X20" s="1"/>
      <c r="Y20" s="1"/>
      <c r="AME20" s="3"/>
      <c r="AMF20" s="3"/>
    </row>
    <row r="21" customFormat="false" ht="25.2" hidden="false" customHeight="false" outlineLevel="0" collapsed="false">
      <c r="A21" s="5"/>
      <c r="B21" s="38"/>
      <c r="C21" s="38"/>
      <c r="D21" s="39" t="s">
        <v>35</v>
      </c>
      <c r="E21" s="39" t="s">
        <v>36</v>
      </c>
      <c r="F21" s="39" t="s">
        <v>37</v>
      </c>
      <c r="G21" s="39" t="s">
        <v>38</v>
      </c>
      <c r="H21" s="39" t="s">
        <v>39</v>
      </c>
      <c r="I21" s="5"/>
      <c r="J21" s="7"/>
      <c r="K21" s="1"/>
      <c r="L21" s="1"/>
      <c r="M21" s="1"/>
      <c r="N21" s="1"/>
      <c r="O21" s="1" t="str">
        <f aca="false">F19</f>
        <v>école 13</v>
      </c>
      <c r="P21" s="1"/>
      <c r="Q21" s="1"/>
      <c r="R21" s="1"/>
      <c r="S21" s="1"/>
      <c r="T21" s="1"/>
      <c r="U21" s="1"/>
      <c r="V21" s="1"/>
      <c r="W21" s="1"/>
      <c r="X21" s="1"/>
      <c r="Y21" s="1"/>
      <c r="AME21" s="3"/>
      <c r="AMF21" s="3"/>
    </row>
    <row r="22" customFormat="false" ht="25.2" hidden="false" customHeight="false" outlineLevel="0" collapsed="false">
      <c r="A22" s="5"/>
      <c r="B22" s="38"/>
      <c r="C22" s="38"/>
      <c r="D22" s="39" t="s">
        <v>40</v>
      </c>
      <c r="E22" s="39" t="s">
        <v>41</v>
      </c>
      <c r="F22" s="39" t="s">
        <v>42</v>
      </c>
      <c r="G22" s="39" t="s">
        <v>43</v>
      </c>
      <c r="H22" s="39" t="s">
        <v>44</v>
      </c>
      <c r="I22" s="5"/>
      <c r="J22" s="7"/>
      <c r="K22" s="1"/>
      <c r="L22" s="1"/>
      <c r="M22" s="1"/>
      <c r="N22" s="1"/>
      <c r="O22" s="1" t="str">
        <f aca="false">G19</f>
        <v>école 14</v>
      </c>
      <c r="P22" s="1"/>
      <c r="Q22" s="1"/>
      <c r="R22" s="1"/>
      <c r="S22" s="1"/>
      <c r="T22" s="1"/>
      <c r="U22" s="1"/>
      <c r="V22" s="1"/>
      <c r="W22" s="1"/>
      <c r="X22" s="1"/>
      <c r="Y22" s="1"/>
      <c r="AME22" s="3"/>
      <c r="AMF22" s="3"/>
    </row>
    <row r="23" customFormat="false" ht="25.2" hidden="false" customHeight="false" outlineLevel="0" collapsed="false">
      <c r="A23" s="5"/>
      <c r="B23" s="40"/>
      <c r="C23" s="40"/>
      <c r="D23" s="41" t="s">
        <v>45</v>
      </c>
      <c r="E23" s="39" t="s">
        <v>46</v>
      </c>
      <c r="F23" s="39" t="s">
        <v>47</v>
      </c>
      <c r="G23" s="39" t="s">
        <v>48</v>
      </c>
      <c r="H23" s="39" t="s">
        <v>49</v>
      </c>
      <c r="I23" s="5"/>
      <c r="J23" s="7"/>
      <c r="K23" s="1"/>
      <c r="L23" s="1"/>
      <c r="M23" s="1"/>
      <c r="N23" s="1"/>
      <c r="O23" s="1" t="str">
        <f aca="false">H19</f>
        <v>école 15</v>
      </c>
      <c r="P23" s="1"/>
      <c r="Q23" s="1"/>
      <c r="R23" s="1"/>
      <c r="S23" s="1"/>
      <c r="T23" s="1"/>
      <c r="U23" s="1"/>
      <c r="V23" s="1"/>
      <c r="W23" s="1"/>
      <c r="X23" s="1"/>
      <c r="Y23" s="1"/>
      <c r="AME23" s="3"/>
      <c r="AMF23" s="3"/>
    </row>
    <row r="24" customFormat="false" ht="25.8" hidden="false" customHeight="false" outlineLevel="0" collapsed="false">
      <c r="A24" s="5"/>
      <c r="E24" s="42"/>
      <c r="F24" s="43"/>
      <c r="G24" s="43"/>
      <c r="H24" s="43"/>
      <c r="I24" s="5"/>
      <c r="J24" s="7"/>
      <c r="K24" s="1"/>
      <c r="L24" s="1"/>
      <c r="M24" s="1"/>
      <c r="N24" s="1"/>
      <c r="O24" s="2" t="str">
        <f aca="false">D20</f>
        <v>école 16</v>
      </c>
      <c r="P24" s="1"/>
      <c r="Q24" s="1"/>
      <c r="R24" s="1"/>
      <c r="S24" s="1"/>
      <c r="T24" s="1"/>
      <c r="U24" s="1"/>
      <c r="V24" s="1"/>
      <c r="W24" s="1"/>
      <c r="X24" s="1"/>
      <c r="Y24" s="1"/>
      <c r="AME24" s="3"/>
      <c r="AMF24" s="3"/>
    </row>
    <row r="25" customFormat="false" ht="25.8" hidden="false" customHeight="false" outlineLevel="0" collapsed="false">
      <c r="A25" s="5"/>
      <c r="B25" s="44" t="s">
        <v>50</v>
      </c>
      <c r="C25" s="45" t="s">
        <v>3</v>
      </c>
      <c r="D25" s="46" t="n">
        <v>1</v>
      </c>
      <c r="E25" s="47"/>
      <c r="F25" s="47"/>
      <c r="G25" s="47"/>
      <c r="H25" s="47"/>
      <c r="I25" s="5"/>
      <c r="J25" s="7"/>
      <c r="K25" s="1"/>
      <c r="L25" s="1"/>
      <c r="M25" s="1"/>
      <c r="N25" s="1"/>
      <c r="O25" s="2" t="str">
        <f aca="false">E20</f>
        <v>école 17</v>
      </c>
      <c r="P25" s="1"/>
      <c r="Q25" s="1"/>
      <c r="R25" s="1"/>
      <c r="S25" s="1"/>
      <c r="T25" s="1" t="s">
        <v>51</v>
      </c>
      <c r="U25" s="1"/>
      <c r="V25" s="1"/>
      <c r="W25" s="1"/>
      <c r="X25" s="1"/>
      <c r="Y25" s="1"/>
      <c r="AME25" s="3"/>
      <c r="AMF25" s="3"/>
    </row>
    <row r="26" customFormat="false" ht="25.8" hidden="false" customHeight="false" outlineLevel="0" collapsed="false">
      <c r="A26" s="5"/>
      <c r="B26" s="8"/>
      <c r="C26" s="8"/>
      <c r="D26" s="8"/>
      <c r="E26" s="8"/>
      <c r="F26" s="8"/>
      <c r="G26" s="8"/>
      <c r="H26" s="8"/>
      <c r="I26" s="5"/>
      <c r="J26" s="7"/>
      <c r="K26" s="1"/>
      <c r="L26" s="1"/>
      <c r="M26" s="3"/>
      <c r="N26" s="3"/>
      <c r="O26" s="2" t="str">
        <f aca="false">F20</f>
        <v>école 18</v>
      </c>
      <c r="P26" s="1"/>
      <c r="Q26" s="1"/>
      <c r="R26" s="1"/>
      <c r="S26" s="1"/>
      <c r="T26" s="1"/>
      <c r="U26" s="1"/>
      <c r="V26" s="1"/>
      <c r="W26" s="1"/>
      <c r="X26" s="1"/>
      <c r="Y26" s="1"/>
      <c r="AME26" s="3"/>
      <c r="AMF26" s="3"/>
    </row>
    <row r="27" customFormat="false" ht="16.5" hidden="false" customHeight="true" outlineLevel="0" collapsed="false">
      <c r="A27" s="5"/>
      <c r="B27" s="48"/>
      <c r="C27" s="49"/>
      <c r="D27" s="49"/>
      <c r="E27" s="50" t="s">
        <v>52</v>
      </c>
      <c r="F27" s="51" t="s">
        <v>53</v>
      </c>
      <c r="G27" s="52" t="s">
        <v>54</v>
      </c>
      <c r="H27" s="52"/>
      <c r="I27" s="5"/>
      <c r="J27" s="7"/>
      <c r="K27" s="1"/>
      <c r="L27" s="1"/>
      <c r="M27" s="3"/>
      <c r="N27" s="3"/>
      <c r="O27" s="2" t="str">
        <f aca="false">G20</f>
        <v>école 19</v>
      </c>
      <c r="P27" s="1"/>
      <c r="Q27" s="1"/>
      <c r="R27" s="1"/>
      <c r="S27" s="1"/>
      <c r="T27" s="1"/>
      <c r="U27" s="1"/>
      <c r="V27" s="1"/>
      <c r="W27" s="1"/>
      <c r="X27" s="1"/>
      <c r="Y27" s="1"/>
      <c r="AME27" s="3"/>
      <c r="AMF27" s="3"/>
    </row>
    <row r="28" customFormat="false" ht="30.9" hidden="false" customHeight="true" outlineLevel="0" collapsed="false">
      <c r="A28" s="5"/>
      <c r="B28" s="48"/>
      <c r="C28" s="50" t="s">
        <v>55</v>
      </c>
      <c r="D28" s="49" t="s">
        <v>56</v>
      </c>
      <c r="E28" s="53" t="n">
        <v>44441</v>
      </c>
      <c r="F28" s="54" t="n">
        <v>44492</v>
      </c>
      <c r="G28" s="55" t="s">
        <v>57</v>
      </c>
      <c r="H28" s="55"/>
      <c r="I28" s="5"/>
      <c r="J28" s="7"/>
      <c r="K28" s="1"/>
      <c r="L28" s="1"/>
      <c r="M28" s="3"/>
      <c r="N28" s="3"/>
      <c r="O28" s="2" t="str">
        <f aca="false">H20</f>
        <v>école 20</v>
      </c>
      <c r="P28" s="1"/>
      <c r="Q28" s="1"/>
      <c r="R28" s="1"/>
      <c r="S28" s="1"/>
      <c r="T28" s="1"/>
      <c r="U28" s="1"/>
      <c r="V28" s="1"/>
      <c r="W28" s="1"/>
      <c r="X28" s="1"/>
      <c r="Y28" s="1"/>
      <c r="AME28" s="3"/>
      <c r="AMF28" s="3"/>
    </row>
    <row r="29" customFormat="false" ht="30.9" hidden="false" customHeight="true" outlineLevel="0" collapsed="false">
      <c r="A29" s="5"/>
      <c r="B29" s="56"/>
      <c r="C29" s="50" t="s">
        <v>55</v>
      </c>
      <c r="D29" s="49" t="s">
        <v>58</v>
      </c>
      <c r="E29" s="53" t="n">
        <v>44508</v>
      </c>
      <c r="F29" s="54" t="n">
        <v>44548</v>
      </c>
      <c r="G29" s="55"/>
      <c r="H29" s="55"/>
      <c r="I29" s="5"/>
      <c r="J29" s="7"/>
      <c r="K29" s="1"/>
      <c r="L29" s="1"/>
      <c r="M29" s="3"/>
      <c r="N29" s="3"/>
      <c r="O29" s="2" t="str">
        <f aca="false">D21</f>
        <v>école 21</v>
      </c>
      <c r="P29" s="1"/>
      <c r="Q29" s="1"/>
      <c r="R29" s="1"/>
      <c r="S29" s="1"/>
      <c r="T29" s="1"/>
      <c r="U29" s="1"/>
      <c r="V29" s="1"/>
      <c r="W29" s="1"/>
      <c r="AME29" s="3"/>
      <c r="AMF29" s="3"/>
    </row>
    <row r="30" customFormat="false" ht="30.9" hidden="false" customHeight="true" outlineLevel="0" collapsed="false">
      <c r="A30" s="5"/>
      <c r="B30" s="48"/>
      <c r="C30" s="50" t="s">
        <v>55</v>
      </c>
      <c r="D30" s="49" t="s">
        <v>59</v>
      </c>
      <c r="E30" s="53" t="n">
        <v>44564</v>
      </c>
      <c r="F30" s="54" t="n">
        <v>44604</v>
      </c>
      <c r="G30" s="55"/>
      <c r="H30" s="55"/>
      <c r="I30" s="5"/>
      <c r="J30" s="7"/>
      <c r="K30" s="3"/>
      <c r="L30" s="3"/>
      <c r="M30" s="3"/>
      <c r="N30" s="3"/>
      <c r="O30" s="2" t="str">
        <f aca="false">E21</f>
        <v>école 22</v>
      </c>
      <c r="AME30" s="3"/>
      <c r="AMF30" s="3"/>
    </row>
    <row r="31" customFormat="false" ht="30.9" hidden="false" customHeight="true" outlineLevel="0" collapsed="false">
      <c r="A31" s="5"/>
      <c r="B31" s="48"/>
      <c r="C31" s="50" t="s">
        <v>55</v>
      </c>
      <c r="D31" s="49" t="s">
        <v>60</v>
      </c>
      <c r="E31" s="53" t="n">
        <v>44620</v>
      </c>
      <c r="F31" s="54" t="n">
        <v>44667</v>
      </c>
      <c r="G31" s="55"/>
      <c r="H31" s="55"/>
      <c r="I31" s="5"/>
      <c r="J31" s="7"/>
      <c r="K31" s="3"/>
      <c r="L31" s="3"/>
      <c r="M31" s="3"/>
      <c r="N31" s="3"/>
      <c r="O31" s="2" t="str">
        <f aca="false">F21</f>
        <v>école 23</v>
      </c>
      <c r="AME31" s="3"/>
      <c r="AMF31" s="3"/>
    </row>
    <row r="32" customFormat="false" ht="30.9" hidden="false" customHeight="true" outlineLevel="0" collapsed="false">
      <c r="A32" s="5"/>
      <c r="B32" s="48"/>
      <c r="C32" s="50" t="s">
        <v>55</v>
      </c>
      <c r="D32" s="49" t="s">
        <v>61</v>
      </c>
      <c r="E32" s="53" t="n">
        <v>44683</v>
      </c>
      <c r="F32" s="54" t="n">
        <v>44749</v>
      </c>
      <c r="G32" s="55"/>
      <c r="H32" s="55"/>
      <c r="I32" s="5"/>
      <c r="J32" s="7"/>
      <c r="K32" s="3"/>
      <c r="L32" s="3"/>
      <c r="M32" s="3"/>
      <c r="N32" s="3"/>
      <c r="O32" s="2" t="str">
        <f aca="false">G21</f>
        <v>école 24</v>
      </c>
      <c r="AME32" s="3"/>
      <c r="AMF32" s="3"/>
    </row>
    <row r="33" customFormat="false" ht="33.75" hidden="false" customHeight="true" outlineLevel="0" collapsed="false">
      <c r="A33" s="5"/>
      <c r="B33" s="8"/>
      <c r="C33" s="8"/>
      <c r="D33" s="8"/>
      <c r="E33" s="8"/>
      <c r="F33" s="8"/>
      <c r="G33" s="8"/>
      <c r="H33" s="8"/>
      <c r="I33" s="5"/>
      <c r="J33" s="7"/>
      <c r="K33" s="3"/>
      <c r="L33" s="3"/>
      <c r="M33" s="3"/>
      <c r="N33" s="3"/>
      <c r="O33" s="2" t="str">
        <f aca="false">H21</f>
        <v>école 25</v>
      </c>
      <c r="AME33" s="3"/>
      <c r="AMF33" s="3"/>
    </row>
    <row r="34" customFormat="false" ht="175.5" hidden="false" customHeight="true" outlineLevel="0" collapsed="false">
      <c r="A34" s="5"/>
      <c r="B34" s="5"/>
      <c r="C34" s="5"/>
      <c r="D34" s="5"/>
      <c r="E34" s="5"/>
      <c r="F34" s="5"/>
      <c r="G34" s="5"/>
      <c r="H34" s="5"/>
      <c r="I34" s="5"/>
      <c r="J34" s="7"/>
      <c r="K34" s="3"/>
      <c r="L34" s="3"/>
      <c r="M34" s="3"/>
      <c r="N34" s="3"/>
      <c r="O34" s="2" t="str">
        <f aca="false">D22</f>
        <v>école 26</v>
      </c>
    </row>
    <row r="35" customFormat="false" ht="33.75" hidden="false" customHeight="true" outlineLevel="0" collapsed="false">
      <c r="A35" s="57"/>
      <c r="B35" s="57"/>
      <c r="C35" s="58"/>
      <c r="D35" s="57"/>
      <c r="E35" s="57"/>
      <c r="F35" s="57"/>
      <c r="G35" s="57"/>
      <c r="H35" s="57"/>
      <c r="I35" s="57"/>
      <c r="J35" s="57"/>
      <c r="K35" s="3"/>
      <c r="L35" s="3"/>
      <c r="M35" s="3"/>
      <c r="N35" s="3"/>
      <c r="O35" s="2" t="str">
        <f aca="false">E22</f>
        <v>école 27</v>
      </c>
    </row>
    <row r="36" customFormat="false" ht="24.45" hidden="false" customHeight="true" outlineLevel="0" collapsed="false">
      <c r="A36" s="57"/>
      <c r="B36" s="57"/>
      <c r="C36" s="58"/>
      <c r="D36" s="57"/>
      <c r="E36" s="57"/>
      <c r="F36" s="57"/>
      <c r="G36" s="57"/>
      <c r="H36" s="57"/>
      <c r="I36" s="57"/>
      <c r="J36" s="57"/>
      <c r="K36" s="3"/>
      <c r="L36" s="3"/>
      <c r="M36" s="3"/>
      <c r="N36" s="3"/>
      <c r="O36" s="2" t="str">
        <f aca="false">F22</f>
        <v>école 28</v>
      </c>
    </row>
    <row r="37" customFormat="false" ht="24.45" hidden="false" customHeight="true" outlineLevel="0" collapsed="false">
      <c r="A37" s="57"/>
      <c r="B37" s="57"/>
      <c r="C37" s="58"/>
      <c r="D37" s="57"/>
      <c r="E37" s="57"/>
      <c r="F37" s="57"/>
      <c r="G37" s="57"/>
      <c r="H37" s="57"/>
      <c r="I37" s="57"/>
      <c r="J37" s="57"/>
      <c r="K37" s="3"/>
      <c r="L37" s="3"/>
      <c r="M37" s="3"/>
      <c r="N37" s="3"/>
      <c r="O37" s="2" t="str">
        <f aca="false">G22</f>
        <v>école 29</v>
      </c>
    </row>
    <row r="38" customFormat="false" ht="24.45" hidden="false" customHeight="true" outlineLevel="0" collapsed="false">
      <c r="A38" s="57"/>
      <c r="B38" s="57"/>
      <c r="C38" s="58"/>
      <c r="D38" s="57"/>
      <c r="E38" s="57"/>
      <c r="F38" s="57"/>
      <c r="G38" s="57"/>
      <c r="H38" s="57"/>
      <c r="I38" s="57"/>
      <c r="J38" s="57"/>
      <c r="K38" s="3"/>
      <c r="L38" s="3"/>
      <c r="M38" s="1"/>
      <c r="N38" s="1"/>
      <c r="O38" s="2" t="str">
        <f aca="false">H22</f>
        <v>école 30</v>
      </c>
    </row>
    <row r="39" customFormat="false" ht="15" hidden="false" customHeight="false" outlineLevel="0" collapsed="false">
      <c r="A39" s="57"/>
      <c r="B39" s="57"/>
      <c r="C39" s="58"/>
      <c r="D39" s="57"/>
      <c r="E39" s="57"/>
      <c r="F39" s="57"/>
      <c r="G39" s="57"/>
      <c r="H39" s="57"/>
      <c r="I39" s="57"/>
      <c r="J39" s="57"/>
      <c r="K39" s="3"/>
      <c r="L39" s="3"/>
      <c r="M39" s="1"/>
      <c r="N39" s="1"/>
      <c r="O39" s="2" t="str">
        <f aca="false">D23</f>
        <v>école 31</v>
      </c>
    </row>
    <row r="40" customFormat="false" ht="15" hidden="false" customHeight="false" outlineLevel="0" collapsed="false">
      <c r="A40" s="57"/>
      <c r="B40" s="57"/>
      <c r="C40" s="58"/>
      <c r="D40" s="57"/>
      <c r="E40" s="57"/>
      <c r="F40" s="57"/>
      <c r="G40" s="57"/>
      <c r="H40" s="57"/>
      <c r="I40" s="57"/>
      <c r="J40" s="57"/>
      <c r="K40" s="3"/>
      <c r="L40" s="3"/>
      <c r="M40" s="1"/>
      <c r="N40" s="1"/>
      <c r="O40" s="2" t="str">
        <f aca="false">E23</f>
        <v>école 32</v>
      </c>
    </row>
    <row r="41" customFormat="false" ht="15" hidden="false" customHeight="false" outlineLevel="0" collapsed="false">
      <c r="A41" s="57"/>
      <c r="B41" s="57"/>
      <c r="C41" s="58"/>
      <c r="D41" s="57"/>
      <c r="E41" s="57"/>
      <c r="F41" s="57"/>
      <c r="G41" s="57"/>
      <c r="H41" s="57"/>
      <c r="I41" s="57"/>
      <c r="J41" s="57"/>
      <c r="K41" s="3"/>
      <c r="L41" s="3"/>
      <c r="M41" s="1"/>
      <c r="N41" s="1"/>
      <c r="O41" s="2" t="str">
        <f aca="false">F23</f>
        <v>école 33</v>
      </c>
    </row>
    <row r="42" customFormat="false" ht="15" hidden="false" customHeight="false" outlineLevel="0" collapsed="false">
      <c r="A42" s="57"/>
      <c r="B42" s="57"/>
      <c r="C42" s="58"/>
      <c r="D42" s="57"/>
      <c r="E42" s="57"/>
      <c r="F42" s="57"/>
      <c r="G42" s="57"/>
      <c r="H42" s="57"/>
      <c r="I42" s="57"/>
      <c r="J42" s="57"/>
      <c r="K42" s="1"/>
      <c r="L42" s="1"/>
      <c r="M42" s="1"/>
      <c r="N42" s="1"/>
      <c r="O42" s="2" t="str">
        <f aca="false">G23</f>
        <v>école 34</v>
      </c>
    </row>
    <row r="43" customFormat="false" ht="15" hidden="false" customHeight="false" outlineLevel="0" collapsed="false">
      <c r="A43" s="57"/>
      <c r="B43" s="57"/>
      <c r="C43" s="58"/>
      <c r="D43" s="57"/>
      <c r="E43" s="57"/>
      <c r="F43" s="57"/>
      <c r="G43" s="57"/>
      <c r="H43" s="57"/>
      <c r="I43" s="57"/>
      <c r="J43" s="57"/>
      <c r="K43" s="1"/>
      <c r="L43" s="1"/>
      <c r="M43" s="1"/>
      <c r="N43" s="1"/>
      <c r="O43" s="2" t="str">
        <f aca="false">H23</f>
        <v>école 35</v>
      </c>
    </row>
  </sheetData>
  <sheetProtection sheet="true" objects="true" scenarios="true"/>
  <mergeCells count="18">
    <mergeCell ref="B2:H2"/>
    <mergeCell ref="B3:H3"/>
    <mergeCell ref="B4:D4"/>
    <mergeCell ref="E4:H4"/>
    <mergeCell ref="B5:H5"/>
    <mergeCell ref="D6:E6"/>
    <mergeCell ref="D7:E7"/>
    <mergeCell ref="D8:E8"/>
    <mergeCell ref="D9:E9"/>
    <mergeCell ref="D10:E10"/>
    <mergeCell ref="B12:D12"/>
    <mergeCell ref="E12:H12"/>
    <mergeCell ref="B13:H13"/>
    <mergeCell ref="B14:G14"/>
    <mergeCell ref="B26:H26"/>
    <mergeCell ref="G27:H27"/>
    <mergeCell ref="G28:H32"/>
    <mergeCell ref="B33:H33"/>
  </mergeCells>
  <dataValidations count="2">
    <dataValidation allowBlank="true" operator="equal" showDropDown="false" showErrorMessage="true" showInputMessage="false" sqref="D8" type="list">
      <formula1>$M$10:$M$12</formula1>
      <formula2>0</formula2>
    </dataValidation>
    <dataValidation allowBlank="true" operator="equal" promptTitle="École d'exercice" showDropDown="false" showErrorMessage="true" showInputMessage="true" sqref="D17:H23 E24:H24 D25" type="none">
      <formula1>0</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S1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2" zeroHeight="false" outlineLevelRow="0" outlineLevelCol="0"/>
  <cols>
    <col collapsed="false" customWidth="true" hidden="false" outlineLevel="0" max="1" min="1" style="3" width="11.45"/>
    <col collapsed="false" customWidth="true" hidden="false" outlineLevel="0" max="3" min="2" style="3" width="22.89"/>
    <col collapsed="false" customWidth="true" hidden="false" outlineLevel="0" max="4" min="4" style="3" width="23.11"/>
    <col collapsed="false" customWidth="true" hidden="false" outlineLevel="0" max="5" min="5" style="3" width="0.11"/>
    <col collapsed="false" customWidth="true" hidden="false" outlineLevel="0" max="7" min="6" style="3" width="22.89"/>
    <col collapsed="false" customWidth="true" hidden="false" outlineLevel="0" max="8" min="8" style="3" width="57.34"/>
    <col collapsed="false" customWidth="true" hidden="false" outlineLevel="0" max="16" min="9" style="3" width="11.45"/>
    <col collapsed="false" customWidth="true" hidden="false" outlineLevel="0" max="17" min="17" style="3" width="13.33"/>
    <col collapsed="false" customWidth="true" hidden="false" outlineLevel="0" max="1025" min="18" style="3" width="11.45"/>
  </cols>
  <sheetData>
    <row r="1" customFormat="false" ht="15" hidden="false" customHeight="false" outlineLevel="0" collapsed="false">
      <c r="A1" s="4"/>
      <c r="B1" s="4"/>
      <c r="C1" s="4"/>
      <c r="D1" s="4"/>
      <c r="E1" s="4"/>
      <c r="F1" s="4"/>
      <c r="G1" s="4"/>
      <c r="H1" s="4"/>
      <c r="I1" s="4"/>
      <c r="J1" s="4"/>
      <c r="K1" s="4"/>
      <c r="L1" s="4"/>
      <c r="M1" s="4"/>
      <c r="N1" s="4"/>
      <c r="O1" s="4"/>
      <c r="P1" s="4"/>
      <c r="Q1" s="4"/>
    </row>
    <row r="2" customFormat="false" ht="41.25" hidden="false" customHeight="true" outlineLevel="0" collapsed="false">
      <c r="A2" s="5"/>
      <c r="B2" s="59" t="s">
        <v>62</v>
      </c>
      <c r="C2" s="59"/>
      <c r="D2" s="59"/>
      <c r="E2" s="8"/>
      <c r="F2" s="8"/>
      <c r="G2" s="8"/>
      <c r="H2" s="8"/>
      <c r="I2" s="5"/>
      <c r="J2" s="7"/>
    </row>
    <row r="3" customFormat="false" ht="44.25" hidden="false" customHeight="true" outlineLevel="0" collapsed="false">
      <c r="A3" s="5"/>
      <c r="B3" s="60" t="s">
        <v>63</v>
      </c>
      <c r="C3" s="60"/>
      <c r="D3" s="60"/>
      <c r="E3" s="60"/>
      <c r="F3" s="60"/>
      <c r="G3" s="60"/>
      <c r="H3" s="60"/>
      <c r="I3" s="5"/>
      <c r="J3" s="7"/>
    </row>
    <row r="4" customFormat="false" ht="25.2" hidden="false" customHeight="false" outlineLevel="0" collapsed="false">
      <c r="A4" s="5"/>
      <c r="B4" s="61"/>
      <c r="C4" s="62" t="s">
        <v>64</v>
      </c>
      <c r="D4" s="62"/>
      <c r="E4" s="62"/>
      <c r="F4" s="62"/>
      <c r="G4" s="62"/>
      <c r="H4" s="62"/>
      <c r="I4" s="5"/>
      <c r="J4" s="7"/>
    </row>
    <row r="5" customFormat="false" ht="25.2" hidden="false" customHeight="false" outlineLevel="0" collapsed="false">
      <c r="A5" s="5"/>
      <c r="B5" s="63"/>
      <c r="C5" s="64" t="s">
        <v>65</v>
      </c>
      <c r="D5" s="64"/>
      <c r="E5" s="64"/>
      <c r="F5" s="65"/>
      <c r="G5" s="65"/>
      <c r="H5" s="65"/>
      <c r="I5" s="5"/>
      <c r="J5" s="7"/>
    </row>
    <row r="6" customFormat="false" ht="25.2" hidden="false" customHeight="false" outlineLevel="0" collapsed="false">
      <c r="A6" s="5"/>
      <c r="B6" s="63"/>
      <c r="C6" s="64" t="s">
        <v>66</v>
      </c>
      <c r="D6" s="64"/>
      <c r="E6" s="64"/>
      <c r="F6" s="65"/>
      <c r="G6" s="65"/>
      <c r="H6" s="65"/>
      <c r="I6" s="5"/>
      <c r="J6" s="7"/>
    </row>
    <row r="7" customFormat="false" ht="41.25" hidden="false" customHeight="true" outlineLevel="0" collapsed="false">
      <c r="A7" s="5"/>
      <c r="B7" s="63"/>
      <c r="C7" s="66" t="s">
        <v>67</v>
      </c>
      <c r="D7" s="66"/>
      <c r="E7" s="66"/>
      <c r="F7" s="66"/>
      <c r="G7" s="66"/>
      <c r="H7" s="66"/>
      <c r="I7" s="5"/>
      <c r="J7" s="7"/>
    </row>
    <row r="8" customFormat="false" ht="25.2" hidden="false" customHeight="false" outlineLevel="0" collapsed="false">
      <c r="A8" s="5"/>
      <c r="B8" s="48"/>
      <c r="C8" s="67"/>
      <c r="D8" s="67"/>
      <c r="E8" s="48"/>
      <c r="F8" s="48"/>
      <c r="G8" s="48"/>
      <c r="H8" s="48"/>
      <c r="I8" s="5"/>
      <c r="J8" s="7"/>
      <c r="Q8" s="3" t="s">
        <v>68</v>
      </c>
      <c r="R8" s="68" t="n">
        <v>1.5</v>
      </c>
      <c r="S8" s="68"/>
    </row>
    <row r="9" customFormat="false" ht="25.2" hidden="false" customHeight="false" outlineLevel="0" collapsed="false">
      <c r="A9" s="5"/>
      <c r="B9" s="69" t="s">
        <v>69</v>
      </c>
      <c r="D9" s="70" t="s">
        <v>70</v>
      </c>
      <c r="E9" s="71"/>
      <c r="F9" s="70" t="s">
        <v>71</v>
      </c>
      <c r="G9" s="48"/>
      <c r="H9" s="48"/>
      <c r="I9" s="5"/>
      <c r="J9" s="7"/>
      <c r="Q9" s="3" t="s">
        <v>72</v>
      </c>
      <c r="R9" s="72" t="n">
        <v>0.75</v>
      </c>
    </row>
    <row r="10" customFormat="false" ht="25.2" hidden="false" customHeight="false" outlineLevel="0" collapsed="false">
      <c r="A10" s="5"/>
      <c r="B10" s="73"/>
      <c r="C10" s="74" t="s">
        <v>68</v>
      </c>
      <c r="D10" s="75" t="n">
        <f aca="false">SUM('période 1:période 5'!aa12)</f>
        <v>0</v>
      </c>
      <c r="E10" s="75" t="n">
        <f aca="false">R8*(1-NOTICE!D25)</f>
        <v>0</v>
      </c>
      <c r="F10" s="76" t="n">
        <f aca="false">R8-E10</f>
        <v>1.5</v>
      </c>
      <c r="G10" s="77"/>
      <c r="H10" s="48"/>
      <c r="I10" s="5"/>
      <c r="J10" s="7"/>
      <c r="Q10" s="3" t="s">
        <v>73</v>
      </c>
      <c r="R10" s="72" t="n">
        <v>0.25</v>
      </c>
    </row>
    <row r="11" customFormat="false" ht="25.2" hidden="false" customHeight="false" outlineLevel="0" collapsed="false">
      <c r="A11" s="5"/>
      <c r="B11" s="73"/>
      <c r="C11" s="78" t="s">
        <v>72</v>
      </c>
      <c r="D11" s="75" t="n">
        <f aca="false">SUM('période 1:période 5'!aa13)</f>
        <v>0</v>
      </c>
      <c r="E11" s="75" t="n">
        <f aca="false">R9*(1-NOTICE!D25)</f>
        <v>0</v>
      </c>
      <c r="F11" s="76" t="n">
        <f aca="false">R9-E11</f>
        <v>0.75</v>
      </c>
      <c r="G11" s="77"/>
      <c r="H11" s="48"/>
      <c r="I11" s="5"/>
      <c r="J11" s="7"/>
      <c r="Q11" s="3" t="s">
        <v>74</v>
      </c>
      <c r="R11" s="72" t="n">
        <v>2</v>
      </c>
    </row>
    <row r="12" customFormat="false" ht="25.2" hidden="false" customHeight="false" outlineLevel="0" collapsed="false">
      <c r="A12" s="5"/>
      <c r="B12" s="73"/>
      <c r="C12" s="79" t="s">
        <v>75</v>
      </c>
      <c r="D12" s="75" t="n">
        <f aca="false">SUM('période 1:période 5'!aa14)</f>
        <v>0</v>
      </c>
      <c r="E12" s="75" t="n">
        <f aca="false">R10*(1-NOTICE!D25)</f>
        <v>0</v>
      </c>
      <c r="F12" s="76" t="n">
        <f aca="false">R10-E12</f>
        <v>0.25</v>
      </c>
      <c r="G12" s="77"/>
      <c r="H12" s="77"/>
      <c r="I12" s="5"/>
      <c r="J12" s="7"/>
    </row>
    <row r="13" customFormat="false" ht="25.2" hidden="false" customHeight="false" outlineLevel="0" collapsed="false">
      <c r="A13" s="5"/>
      <c r="B13" s="73"/>
      <c r="C13" s="79" t="s">
        <v>74</v>
      </c>
      <c r="D13" s="75" t="n">
        <f aca="false">SUM('période 1:période 5'!aa15)</f>
        <v>0</v>
      </c>
      <c r="E13" s="75" t="n">
        <f aca="false">R11*(1-NOTICE!D25)</f>
        <v>0</v>
      </c>
      <c r="F13" s="76" t="n">
        <f aca="false">R11-E13</f>
        <v>2</v>
      </c>
      <c r="G13" s="77"/>
      <c r="H13" s="48"/>
      <c r="I13" s="5"/>
      <c r="J13" s="7"/>
    </row>
    <row r="14" customFormat="false" ht="25.2" hidden="false" customHeight="false" outlineLevel="0" collapsed="false">
      <c r="A14" s="5"/>
      <c r="B14" s="73"/>
      <c r="C14" s="80" t="s">
        <v>76</v>
      </c>
      <c r="D14" s="75" t="n">
        <f aca="false">SUM(D10:D13)</f>
        <v>0</v>
      </c>
      <c r="E14" s="75" t="n">
        <f aca="false">SUM(E10:E13)</f>
        <v>0</v>
      </c>
      <c r="F14" s="76" t="n">
        <f aca="false">SUM(F10:F13)</f>
        <v>4.5</v>
      </c>
      <c r="G14" s="77"/>
      <c r="H14" s="48"/>
      <c r="I14" s="5"/>
      <c r="J14" s="7"/>
    </row>
    <row r="15" customFormat="false" ht="25.2" hidden="false" customHeight="false" outlineLevel="0" collapsed="false">
      <c r="A15" s="5"/>
      <c r="B15" s="48"/>
      <c r="C15" s="81"/>
      <c r="D15" s="81"/>
      <c r="E15" s="48"/>
      <c r="F15" s="81"/>
      <c r="G15" s="48"/>
      <c r="H15" s="48"/>
      <c r="I15" s="5"/>
      <c r="J15" s="7"/>
    </row>
    <row r="16" customFormat="false" ht="25.2" hidden="false" customHeight="false" outlineLevel="0" collapsed="false">
      <c r="A16" s="5"/>
      <c r="B16" s="56" t="s">
        <v>50</v>
      </c>
      <c r="C16" s="8" t="s">
        <v>3</v>
      </c>
      <c r="D16" s="82" t="n">
        <f aca="false">NOTICE!D25</f>
        <v>1</v>
      </c>
      <c r="E16" s="83"/>
      <c r="F16" s="83"/>
      <c r="G16" s="83"/>
      <c r="H16" s="83"/>
      <c r="I16" s="5"/>
      <c r="J16" s="7"/>
    </row>
    <row r="17" customFormat="false" ht="9" hidden="false" customHeight="true" outlineLevel="0" collapsed="false">
      <c r="A17" s="5"/>
      <c r="B17" s="8"/>
      <c r="C17" s="8"/>
      <c r="D17" s="8"/>
      <c r="E17" s="8"/>
      <c r="F17" s="8"/>
      <c r="G17" s="8"/>
      <c r="H17" s="8"/>
      <c r="I17" s="5"/>
      <c r="J17" s="7"/>
    </row>
    <row r="18" customFormat="false" ht="108" hidden="false" customHeight="true" outlineLevel="0" collapsed="false">
      <c r="A18" s="5"/>
      <c r="B18" s="5"/>
      <c r="C18" s="5"/>
      <c r="D18" s="5"/>
      <c r="E18" s="5"/>
      <c r="F18" s="5"/>
      <c r="G18" s="5"/>
      <c r="H18" s="5"/>
      <c r="I18" s="5"/>
      <c r="J18" s="7"/>
    </row>
    <row r="19" customFormat="false" ht="25.2" hidden="false" customHeight="false" outlineLevel="0" collapsed="false">
      <c r="A19" s="5"/>
      <c r="B19" s="5"/>
      <c r="C19" s="5"/>
      <c r="D19" s="5"/>
      <c r="E19" s="5"/>
      <c r="F19" s="5"/>
      <c r="G19" s="5"/>
      <c r="H19" s="5"/>
      <c r="I19" s="5"/>
      <c r="J19" s="7"/>
    </row>
  </sheetData>
  <sheetProtection sheet="true" objects="true" scenarios="true"/>
  <mergeCells count="6">
    <mergeCell ref="B2:D2"/>
    <mergeCell ref="E2:H2"/>
    <mergeCell ref="B3:H3"/>
    <mergeCell ref="C4:H4"/>
    <mergeCell ref="C7:H7"/>
    <mergeCell ref="B17:H17"/>
  </mergeCells>
  <dataValidations count="1">
    <dataValidation allowBlank="true" operator="equal" promptTitle="École d'exercice" showDropDown="false" showErrorMessage="true" showInputMessage="true" sqref="D16:H16"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A39"/>
  <sheetViews>
    <sheetView showFormulas="false" showGridLines="false" showRowColHeaders="true" showZeros="true" rightToLeft="false" tabSelected="false" showOutlineSymbols="true" defaultGridColor="true" view="normal" topLeftCell="A7" colorId="64" zoomScale="100" zoomScaleNormal="100" zoomScalePageLayoutView="100" workbookViewId="0">
      <selection pane="topLeft" activeCell="J22" activeCellId="0" sqref="J22"/>
    </sheetView>
  </sheetViews>
  <sheetFormatPr defaultRowHeight="13.2" zeroHeight="false" outlineLevelRow="0" outlineLevelCol="0"/>
  <cols>
    <col collapsed="false" customWidth="true" hidden="false" outlineLevel="0" max="1" min="1" style="3" width="19.89"/>
    <col collapsed="false" customWidth="true" hidden="false" outlineLevel="0" max="3" min="2" style="3" width="10.11"/>
    <col collapsed="false" customWidth="true" hidden="false" outlineLevel="0" max="13" min="4" style="3" width="10"/>
    <col collapsed="false" customWidth="true" hidden="false" outlineLevel="0" max="14" min="14" style="3" width="16.44"/>
    <col collapsed="false" customWidth="true" hidden="true" outlineLevel="0" max="15" min="15" style="3" width="4.22"/>
    <col collapsed="false" customWidth="true" hidden="false" outlineLevel="0" max="16" min="16" style="3" width="16.44"/>
    <col collapsed="false" customWidth="true" hidden="false" outlineLevel="0" max="17" min="17" style="3" width="28.99"/>
    <col collapsed="false" customWidth="true" hidden="false" outlineLevel="0" max="24" min="18" style="3" width="9.11"/>
    <col collapsed="false" customWidth="true" hidden="false" outlineLevel="0" max="25" min="25" style="3" width="7.44"/>
    <col collapsed="false" customWidth="true" hidden="false" outlineLevel="0" max="26" min="26" style="3" width="10.56"/>
    <col collapsed="false" customWidth="true" hidden="false" outlineLevel="0" max="1025" min="27" style="3" width="9.11"/>
  </cols>
  <sheetData>
    <row r="1" customFormat="false" ht="15" hidden="false" customHeight="false" outlineLevel="0" collapsed="false">
      <c r="A1" s="4"/>
      <c r="B1" s="4"/>
      <c r="C1" s="4"/>
      <c r="D1" s="4"/>
      <c r="E1" s="4"/>
      <c r="F1" s="4"/>
      <c r="G1" s="4"/>
      <c r="H1" s="4"/>
      <c r="I1" s="4"/>
      <c r="J1" s="4"/>
      <c r="K1" s="4"/>
      <c r="L1" s="4"/>
      <c r="M1" s="4"/>
      <c r="N1" s="4"/>
      <c r="O1" s="4"/>
      <c r="P1" s="4"/>
      <c r="Q1" s="4"/>
    </row>
    <row r="2" customFormat="false" ht="15.6" hidden="false" customHeight="false" outlineLevel="0" collapsed="false">
      <c r="A2" s="4"/>
      <c r="B2" s="84" t="s">
        <v>2</v>
      </c>
      <c r="C2" s="8" t="s">
        <v>3</v>
      </c>
      <c r="D2" s="85" t="n">
        <f aca="false">NOTICE!D6</f>
        <v>0</v>
      </c>
      <c r="E2" s="85"/>
      <c r="F2" s="48"/>
      <c r="G2" s="84" t="s">
        <v>6</v>
      </c>
      <c r="H2" s="48"/>
      <c r="I2" s="48"/>
      <c r="J2" s="8" t="n">
        <f aca="false">NOTICE!D9</f>
        <v>0</v>
      </c>
      <c r="K2" s="8"/>
      <c r="L2" s="8"/>
      <c r="M2" s="8"/>
      <c r="N2" s="8"/>
      <c r="O2" s="48"/>
      <c r="P2" s="48"/>
      <c r="Q2" s="4"/>
    </row>
    <row r="3" customFormat="false" ht="15.6" hidden="false" customHeight="false" outlineLevel="0" collapsed="false">
      <c r="A3" s="4"/>
      <c r="B3" s="84" t="s">
        <v>4</v>
      </c>
      <c r="C3" s="8" t="s">
        <v>3</v>
      </c>
      <c r="D3" s="85" t="n">
        <f aca="false">NOTICE!D7</f>
        <v>0</v>
      </c>
      <c r="E3" s="85"/>
      <c r="F3" s="48"/>
      <c r="G3" s="84" t="s">
        <v>7</v>
      </c>
      <c r="H3" s="48"/>
      <c r="I3" s="48"/>
      <c r="J3" s="8" t="n">
        <f aca="false">NOTICE!D10</f>
        <v>0</v>
      </c>
      <c r="K3" s="8"/>
      <c r="L3" s="8"/>
      <c r="M3" s="8"/>
      <c r="N3" s="8"/>
      <c r="O3" s="48"/>
      <c r="P3" s="48"/>
      <c r="Q3" s="4"/>
    </row>
    <row r="4" customFormat="false" ht="16.2" hidden="false" customHeight="false" outlineLevel="0" collapsed="false">
      <c r="A4" s="4"/>
      <c r="B4" s="84" t="s">
        <v>5</v>
      </c>
      <c r="C4" s="8" t="s">
        <v>3</v>
      </c>
      <c r="D4" s="86" t="n">
        <f aca="false">NOTICE!D8</f>
        <v>0</v>
      </c>
      <c r="E4" s="86"/>
      <c r="F4" s="56"/>
      <c r="G4" s="56"/>
      <c r="H4" s="48"/>
      <c r="I4" s="48"/>
      <c r="J4" s="48"/>
      <c r="K4" s="48"/>
      <c r="L4" s="48"/>
      <c r="M4" s="48"/>
      <c r="N4" s="48"/>
      <c r="O4" s="48"/>
      <c r="P4" s="48"/>
      <c r="Q4" s="4"/>
    </row>
    <row r="5" customFormat="false" ht="16.2" hidden="false" customHeight="false" outlineLevel="0" collapsed="false">
      <c r="A5" s="4"/>
      <c r="B5" s="56"/>
      <c r="C5" s="8"/>
      <c r="D5" s="86"/>
      <c r="E5" s="86"/>
      <c r="F5" s="56"/>
      <c r="G5" s="56"/>
      <c r="H5" s="87" t="s">
        <v>77</v>
      </c>
      <c r="I5" s="87"/>
      <c r="J5" s="87"/>
      <c r="K5" s="48"/>
      <c r="L5" s="48"/>
      <c r="M5" s="48"/>
      <c r="N5" s="48"/>
      <c r="O5" s="48"/>
      <c r="P5" s="48"/>
      <c r="Q5" s="4"/>
    </row>
    <row r="6" customFormat="false" ht="15" hidden="false" customHeight="false" outlineLevel="0" collapsed="false">
      <c r="A6" s="4"/>
      <c r="B6" s="8"/>
      <c r="C6" s="8"/>
      <c r="D6" s="8"/>
      <c r="E6" s="8"/>
      <c r="F6" s="8"/>
      <c r="G6" s="8"/>
      <c r="H6" s="8"/>
      <c r="I6" s="8"/>
      <c r="J6" s="8"/>
      <c r="K6" s="8"/>
      <c r="L6" s="8"/>
      <c r="M6" s="8"/>
      <c r="N6" s="8"/>
      <c r="O6" s="8"/>
      <c r="P6" s="8"/>
      <c r="Q6" s="4"/>
    </row>
    <row r="7" customFormat="false" ht="17.4" hidden="false" customHeight="false" outlineLevel="0" collapsed="false">
      <c r="A7" s="4"/>
      <c r="B7" s="8"/>
      <c r="C7" s="88"/>
      <c r="D7" s="88"/>
      <c r="E7" s="88"/>
      <c r="F7" s="88"/>
      <c r="G7" s="88"/>
      <c r="H7" s="89" t="s">
        <v>78</v>
      </c>
      <c r="I7" s="88"/>
      <c r="J7" s="8"/>
      <c r="K7" s="8"/>
      <c r="L7" s="8"/>
      <c r="M7" s="8"/>
      <c r="N7" s="8"/>
      <c r="O7" s="8"/>
      <c r="P7" s="8"/>
      <c r="Q7" s="4"/>
    </row>
    <row r="8" customFormat="false" ht="18" hidden="false" customHeight="false" outlineLevel="0" collapsed="false">
      <c r="A8" s="4"/>
      <c r="B8" s="8"/>
      <c r="C8" s="88"/>
      <c r="D8" s="88"/>
      <c r="E8" s="88"/>
      <c r="F8" s="88"/>
      <c r="G8" s="88"/>
      <c r="H8" s="90" t="s">
        <v>79</v>
      </c>
      <c r="I8" s="88"/>
      <c r="J8" s="8"/>
      <c r="K8" s="8"/>
      <c r="L8" s="8"/>
      <c r="M8" s="8"/>
      <c r="N8" s="8"/>
      <c r="O8" s="8"/>
      <c r="P8" s="8"/>
      <c r="Q8" s="4"/>
    </row>
    <row r="9" customFormat="false" ht="18" hidden="false" customHeight="false" outlineLevel="0" collapsed="false">
      <c r="A9" s="4"/>
      <c r="B9" s="8"/>
      <c r="C9" s="8"/>
      <c r="D9" s="8"/>
      <c r="E9" s="8"/>
      <c r="F9" s="8"/>
      <c r="G9" s="8"/>
      <c r="H9" s="90" t="s">
        <v>80</v>
      </c>
      <c r="I9" s="8"/>
      <c r="J9" s="8"/>
      <c r="K9" s="8"/>
      <c r="L9" s="8"/>
      <c r="M9" s="8"/>
      <c r="N9" s="8"/>
      <c r="O9" s="8"/>
      <c r="P9" s="8"/>
      <c r="Q9" s="4"/>
    </row>
    <row r="10" customFormat="false" ht="15" hidden="false" customHeight="false" outlineLevel="0" collapsed="false">
      <c r="A10" s="4"/>
      <c r="B10" s="91" t="n">
        <v>1</v>
      </c>
      <c r="C10" s="91"/>
      <c r="D10" s="91" t="n">
        <v>2</v>
      </c>
      <c r="E10" s="91"/>
      <c r="F10" s="91" t="n">
        <v>3</v>
      </c>
      <c r="G10" s="91"/>
      <c r="H10" s="91" t="n">
        <v>4</v>
      </c>
      <c r="I10" s="91"/>
      <c r="J10" s="91" t="n">
        <v>5</v>
      </c>
      <c r="K10" s="91"/>
      <c r="L10" s="91" t="n">
        <v>6</v>
      </c>
      <c r="M10" s="91"/>
      <c r="N10" s="92" t="n">
        <f aca="false">NOTICE!E28</f>
        <v>44441</v>
      </c>
      <c r="O10" s="8"/>
      <c r="P10" s="8"/>
      <c r="Q10" s="4"/>
    </row>
    <row r="11" customFormat="false" ht="45.6" hidden="false" customHeight="false" outlineLevel="0" collapsed="false">
      <c r="A11" s="4"/>
      <c r="B11" s="93" t="s">
        <v>81</v>
      </c>
      <c r="C11" s="93"/>
      <c r="D11" s="93" t="s">
        <v>82</v>
      </c>
      <c r="E11" s="93"/>
      <c r="F11" s="93" t="s">
        <v>83</v>
      </c>
      <c r="G11" s="93"/>
      <c r="H11" s="93" t="s">
        <v>84</v>
      </c>
      <c r="I11" s="93"/>
      <c r="J11" s="93" t="s">
        <v>85</v>
      </c>
      <c r="K11" s="93"/>
      <c r="L11" s="93" t="s">
        <v>86</v>
      </c>
      <c r="M11" s="93"/>
      <c r="N11" s="94" t="s">
        <v>87</v>
      </c>
      <c r="O11" s="95" t="n">
        <v>1</v>
      </c>
      <c r="P11" s="96" t="s">
        <v>88</v>
      </c>
      <c r="Q11" s="4"/>
    </row>
    <row r="12" customFormat="false" ht="15.6" hidden="false" customHeight="false" outlineLevel="0" collapsed="false">
      <c r="A12" s="4"/>
      <c r="B12" s="97" t="str">
        <f aca="false">IF(WEEKDAY($N$10,2)=B10,$N$10,"")</f>
        <v/>
      </c>
      <c r="C12" s="98" t="s">
        <v>89</v>
      </c>
      <c r="D12" s="97" t="str">
        <f aca="false">IF(WEEKDAY($N$10,2)=D10,$N$10,IF(B12&lt;&gt;"",B12+1,""))</f>
        <v/>
      </c>
      <c r="E12" s="98" t="s">
        <v>89</v>
      </c>
      <c r="F12" s="97" t="str">
        <f aca="false">IF(WEEKDAY($N$10,2)=F10,$N$10,IF(D12&lt;&gt;"",D12+1,""))</f>
        <v/>
      </c>
      <c r="G12" s="98" t="s">
        <v>89</v>
      </c>
      <c r="H12" s="97" t="n">
        <f aca="false">IF(WEEKDAY($N$10,2)=H10,$N$10,IF(F12&lt;&gt;"",F12+1,""))</f>
        <v>44441</v>
      </c>
      <c r="I12" s="98" t="s">
        <v>89</v>
      </c>
      <c r="J12" s="97" t="n">
        <f aca="false">IF(WEEKDAY($N$10,2)=J10,$N$10,IF(H12&lt;&gt;"",H12+1,""))</f>
        <v>44442</v>
      </c>
      <c r="K12" s="98" t="s">
        <v>89</v>
      </c>
      <c r="L12" s="97" t="n">
        <f aca="false">IF(WEEKDAY($N$10,2)=L10,$N$10,IF(J12&lt;&gt;"",J12+1,""))</f>
        <v>44443</v>
      </c>
      <c r="M12" s="98" t="s">
        <v>89</v>
      </c>
      <c r="N12" s="99" t="n">
        <f aca="false">IF(ISNUMBER(C12),C12,0)+IF(ISNUMBER(E12),E12,0)+IF(ISNUMBER(G12),G12,0)+IF(ISNUMBER(I12),I12,0)+IF(ISNUMBER(K12),K12,0)+IF(ISNUMBER(M12),M12,0)</f>
        <v>0</v>
      </c>
      <c r="O12" s="100" t="n">
        <f aca="false">IF(N12&gt;0,IF(N12-$O$11*NOTICE!$D$25&gt;0,N12-$O$11*NOTICE!$D$25,0),0)</f>
        <v>0</v>
      </c>
      <c r="P12" s="101" t="str">
        <f aca="false">TEXT(O12,"hh:mm")</f>
        <v>00:00</v>
      </c>
      <c r="Q12" s="4"/>
      <c r="Z12" s="102" t="s">
        <v>68</v>
      </c>
      <c r="AA12" s="103" t="n">
        <f aca="false">SUMIFS(C14:M35,B14:L35,"APC")</f>
        <v>0</v>
      </c>
    </row>
    <row r="13" customFormat="false" ht="15.6" hidden="false" customHeight="false" outlineLevel="0" collapsed="false">
      <c r="A13" s="4"/>
      <c r="B13" s="104" t="s">
        <v>90</v>
      </c>
      <c r="C13" s="104"/>
      <c r="D13" s="104" t="s">
        <v>90</v>
      </c>
      <c r="E13" s="104"/>
      <c r="F13" s="104" t="s">
        <v>90</v>
      </c>
      <c r="G13" s="104"/>
      <c r="H13" s="104" t="s">
        <v>90</v>
      </c>
      <c r="I13" s="104"/>
      <c r="J13" s="104" t="s">
        <v>90</v>
      </c>
      <c r="K13" s="104"/>
      <c r="L13" s="105" t="s">
        <v>90</v>
      </c>
      <c r="M13" s="105"/>
      <c r="N13" s="99"/>
      <c r="O13" s="100"/>
      <c r="P13" s="101"/>
      <c r="Q13" s="4"/>
      <c r="Z13" s="106" t="s">
        <v>72</v>
      </c>
      <c r="AA13" s="103" t="n">
        <f aca="false">SUMIFS(C14:M35,B14:L35,"Formation")</f>
        <v>0</v>
      </c>
    </row>
    <row r="14" customFormat="false" ht="15.6" hidden="false" customHeight="false" outlineLevel="0" collapsed="false">
      <c r="A14" s="4"/>
      <c r="B14" s="107" t="s">
        <v>91</v>
      </c>
      <c r="C14" s="108" t="s">
        <v>89</v>
      </c>
      <c r="D14" s="107" t="s">
        <v>91</v>
      </c>
      <c r="E14" s="108" t="s">
        <v>89</v>
      </c>
      <c r="F14" s="107" t="s">
        <v>91</v>
      </c>
      <c r="G14" s="108" t="s">
        <v>89</v>
      </c>
      <c r="H14" s="107" t="s">
        <v>91</v>
      </c>
      <c r="I14" s="108" t="s">
        <v>89</v>
      </c>
      <c r="J14" s="107" t="s">
        <v>91</v>
      </c>
      <c r="K14" s="108" t="s">
        <v>89</v>
      </c>
      <c r="L14" s="107" t="s">
        <v>91</v>
      </c>
      <c r="M14" s="108" t="s">
        <v>89</v>
      </c>
      <c r="N14" s="99"/>
      <c r="O14" s="100"/>
      <c r="P14" s="101"/>
      <c r="Q14" s="4"/>
      <c r="Z14" s="109" t="s">
        <v>73</v>
      </c>
      <c r="AA14" s="103" t="n">
        <f aca="false">SUMIFS(C14:M35,B14:L35,"Conseil ecole")</f>
        <v>0</v>
      </c>
    </row>
    <row r="15" customFormat="false" ht="15" hidden="false" customHeight="false" outlineLevel="0" collapsed="false">
      <c r="A15" s="4"/>
      <c r="B15" s="97" t="n">
        <f aca="false">L12+2</f>
        <v>44445</v>
      </c>
      <c r="C15" s="98" t="s">
        <v>89</v>
      </c>
      <c r="D15" s="110" t="n">
        <f aca="false">B15+1</f>
        <v>44446</v>
      </c>
      <c r="E15" s="98" t="s">
        <v>89</v>
      </c>
      <c r="F15" s="111" t="n">
        <f aca="false">D15+1</f>
        <v>44447</v>
      </c>
      <c r="G15" s="98" t="s">
        <v>89</v>
      </c>
      <c r="H15" s="111" t="n">
        <f aca="false">F15+1</f>
        <v>44448</v>
      </c>
      <c r="I15" s="98" t="s">
        <v>89</v>
      </c>
      <c r="J15" s="97" t="n">
        <f aca="false">H15+1</f>
        <v>44449</v>
      </c>
      <c r="K15" s="98" t="s">
        <v>89</v>
      </c>
      <c r="L15" s="97" t="n">
        <f aca="false">J15+1</f>
        <v>44450</v>
      </c>
      <c r="M15" s="98" t="s">
        <v>89</v>
      </c>
      <c r="N15" s="99" t="n">
        <f aca="false">IF(ISNUMBER(C15),C15,0)+IF(ISNUMBER(E15),E15,0)+IF(ISNUMBER(G15),G15,0)+IF(ISNUMBER(I15),I15,0)+IF(ISNUMBER(K15),K15,0)+IF(ISNUMBER(M15),M15,0)</f>
        <v>0</v>
      </c>
      <c r="O15" s="100" t="n">
        <f aca="false">IF(N15&gt;0,IF(N15-$O$11*NOTICE!$D$25&gt;0,N15-$O$11*NOTICE!$D$25,0),0)</f>
        <v>0</v>
      </c>
      <c r="P15" s="101" t="str">
        <f aca="false">TEXT(O15,"hh:mm")</f>
        <v>00:00</v>
      </c>
      <c r="Q15" s="4"/>
      <c r="Z15" s="109" t="s">
        <v>74</v>
      </c>
      <c r="AA15" s="103" t="n">
        <f aca="false">SUMIFS(C14:M35,B14:L35,"autres")</f>
        <v>0</v>
      </c>
    </row>
    <row r="16" customFormat="false" ht="15.6" hidden="false" customHeight="false" outlineLevel="0" collapsed="false">
      <c r="A16" s="4"/>
      <c r="B16" s="112" t="s">
        <v>90</v>
      </c>
      <c r="C16" s="112"/>
      <c r="D16" s="104" t="s">
        <v>90</v>
      </c>
      <c r="E16" s="104"/>
      <c r="F16" s="112" t="s">
        <v>90</v>
      </c>
      <c r="G16" s="112"/>
      <c r="H16" s="105" t="s">
        <v>90</v>
      </c>
      <c r="I16" s="105"/>
      <c r="J16" s="105" t="s">
        <v>90</v>
      </c>
      <c r="K16" s="105"/>
      <c r="L16" s="105" t="s">
        <v>90</v>
      </c>
      <c r="M16" s="105"/>
      <c r="N16" s="99"/>
      <c r="O16" s="100"/>
      <c r="P16" s="101"/>
      <c r="Q16" s="4"/>
    </row>
    <row r="17" customFormat="false" ht="15.6" hidden="false" customHeight="false" outlineLevel="0" collapsed="false">
      <c r="A17" s="4"/>
      <c r="B17" s="107" t="s">
        <v>91</v>
      </c>
      <c r="C17" s="108" t="s">
        <v>89</v>
      </c>
      <c r="D17" s="107" t="s">
        <v>91</v>
      </c>
      <c r="E17" s="108" t="s">
        <v>89</v>
      </c>
      <c r="F17" s="107" t="s">
        <v>91</v>
      </c>
      <c r="G17" s="108" t="s">
        <v>89</v>
      </c>
      <c r="H17" s="107" t="s">
        <v>91</v>
      </c>
      <c r="I17" s="108" t="s">
        <v>89</v>
      </c>
      <c r="J17" s="107" t="s">
        <v>91</v>
      </c>
      <c r="K17" s="108" t="s">
        <v>89</v>
      </c>
      <c r="L17" s="107" t="s">
        <v>91</v>
      </c>
      <c r="M17" s="108" t="s">
        <v>89</v>
      </c>
      <c r="N17" s="99"/>
      <c r="O17" s="100"/>
      <c r="P17" s="101"/>
      <c r="Q17" s="4"/>
    </row>
    <row r="18" customFormat="false" ht="15" hidden="false" customHeight="false" outlineLevel="0" collapsed="false">
      <c r="A18" s="4"/>
      <c r="B18" s="97" t="n">
        <f aca="false">B15+7</f>
        <v>44452</v>
      </c>
      <c r="C18" s="98" t="s">
        <v>89</v>
      </c>
      <c r="D18" s="110" t="n">
        <f aca="false">B18+1</f>
        <v>44453</v>
      </c>
      <c r="E18" s="98" t="s">
        <v>89</v>
      </c>
      <c r="F18" s="111" t="n">
        <f aca="false">D18+1</f>
        <v>44454</v>
      </c>
      <c r="G18" s="98" t="s">
        <v>89</v>
      </c>
      <c r="H18" s="111" t="n">
        <f aca="false">F18+1</f>
        <v>44455</v>
      </c>
      <c r="I18" s="98" t="s">
        <v>89</v>
      </c>
      <c r="J18" s="97" t="n">
        <f aca="false">H18+1</f>
        <v>44456</v>
      </c>
      <c r="K18" s="98" t="s">
        <v>89</v>
      </c>
      <c r="L18" s="97" t="n">
        <f aca="false">J18+1</f>
        <v>44457</v>
      </c>
      <c r="M18" s="98" t="s">
        <v>89</v>
      </c>
      <c r="N18" s="99" t="n">
        <f aca="false">IF(ISNUMBER(C18),C18,0)+IF(ISNUMBER(E18),E18,0)+IF(ISNUMBER(G18),G18,0)+IF(ISNUMBER(I18),I18,0)+IF(ISNUMBER(K18),K18,0)+IF(ISNUMBER(M18),M18,0)</f>
        <v>0</v>
      </c>
      <c r="O18" s="113" t="n">
        <f aca="false">IF(N18&gt;0,IF(N18-$O$11*NOTICE!$D$25&gt;0,N18-$O$11*NOTICE!$D$25,0),0)</f>
        <v>0</v>
      </c>
      <c r="P18" s="101" t="str">
        <f aca="false">TEXT(O18,"hh:mm")</f>
        <v>00:00</v>
      </c>
      <c r="Q18" s="4"/>
    </row>
    <row r="19" customFormat="false" ht="15.6" hidden="false" customHeight="false" outlineLevel="0" collapsed="false">
      <c r="A19" s="4"/>
      <c r="B19" s="112" t="s">
        <v>90</v>
      </c>
      <c r="C19" s="112"/>
      <c r="D19" s="104" t="s">
        <v>90</v>
      </c>
      <c r="E19" s="104"/>
      <c r="F19" s="112" t="s">
        <v>90</v>
      </c>
      <c r="G19" s="112"/>
      <c r="H19" s="105" t="s">
        <v>90</v>
      </c>
      <c r="I19" s="105"/>
      <c r="J19" s="105" t="s">
        <v>90</v>
      </c>
      <c r="K19" s="105"/>
      <c r="L19" s="105" t="s">
        <v>90</v>
      </c>
      <c r="M19" s="105"/>
      <c r="N19" s="99"/>
      <c r="O19" s="113"/>
      <c r="P19" s="101"/>
      <c r="Q19" s="4"/>
    </row>
    <row r="20" customFormat="false" ht="15.6" hidden="false" customHeight="false" outlineLevel="0" collapsed="false">
      <c r="A20" s="4"/>
      <c r="B20" s="107" t="s">
        <v>91</v>
      </c>
      <c r="C20" s="108" t="s">
        <v>89</v>
      </c>
      <c r="D20" s="107" t="s">
        <v>91</v>
      </c>
      <c r="E20" s="108" t="s">
        <v>89</v>
      </c>
      <c r="F20" s="107" t="s">
        <v>91</v>
      </c>
      <c r="G20" s="108" t="s">
        <v>89</v>
      </c>
      <c r="H20" s="107" t="s">
        <v>91</v>
      </c>
      <c r="I20" s="108" t="s">
        <v>89</v>
      </c>
      <c r="J20" s="107" t="s">
        <v>91</v>
      </c>
      <c r="K20" s="108" t="s">
        <v>89</v>
      </c>
      <c r="L20" s="107" t="s">
        <v>91</v>
      </c>
      <c r="M20" s="108" t="s">
        <v>89</v>
      </c>
      <c r="N20" s="99"/>
      <c r="O20" s="113"/>
      <c r="P20" s="101"/>
      <c r="Q20" s="4"/>
    </row>
    <row r="21" customFormat="false" ht="15" hidden="false" customHeight="false" outlineLevel="0" collapsed="false">
      <c r="A21" s="4"/>
      <c r="B21" s="97" t="n">
        <f aca="false">B18+7</f>
        <v>44459</v>
      </c>
      <c r="C21" s="98" t="s">
        <v>89</v>
      </c>
      <c r="D21" s="110" t="n">
        <f aca="false">B21+1</f>
        <v>44460</v>
      </c>
      <c r="E21" s="98" t="s">
        <v>89</v>
      </c>
      <c r="F21" s="111" t="n">
        <f aca="false">D21+1</f>
        <v>44461</v>
      </c>
      <c r="G21" s="98" t="s">
        <v>89</v>
      </c>
      <c r="H21" s="111" t="n">
        <f aca="false">F21+1</f>
        <v>44462</v>
      </c>
      <c r="I21" s="98" t="s">
        <v>89</v>
      </c>
      <c r="J21" s="97" t="n">
        <f aca="false">H21+1</f>
        <v>44463</v>
      </c>
      <c r="K21" s="98" t="s">
        <v>89</v>
      </c>
      <c r="L21" s="97" t="n">
        <f aca="false">J21+1</f>
        <v>44464</v>
      </c>
      <c r="M21" s="98" t="s">
        <v>89</v>
      </c>
      <c r="N21" s="99" t="n">
        <f aca="false">IF(ISNUMBER(C21),C21,0)+IF(ISNUMBER(E21),E21,0)+IF(ISNUMBER(G21),G21,0)+IF(ISNUMBER(I21),I21,0)+IF(ISNUMBER(K21),K21,0)+IF(ISNUMBER(M21),M21,0)</f>
        <v>0</v>
      </c>
      <c r="O21" s="113" t="n">
        <f aca="false">IF(N21&gt;0,IF(N21-$O$11*NOTICE!$D$25&gt;0,N21-$O$11*NOTICE!$D$25,0),0)</f>
        <v>0</v>
      </c>
      <c r="P21" s="101" t="str">
        <f aca="false">TEXT(O21,"hh:mm")</f>
        <v>00:00</v>
      </c>
      <c r="Q21" s="4"/>
    </row>
    <row r="22" customFormat="false" ht="15.6" hidden="false" customHeight="false" outlineLevel="0" collapsed="false">
      <c r="A22" s="4"/>
      <c r="B22" s="112" t="s">
        <v>90</v>
      </c>
      <c r="C22" s="112"/>
      <c r="D22" s="104" t="s">
        <v>90</v>
      </c>
      <c r="E22" s="104"/>
      <c r="F22" s="112" t="s">
        <v>90</v>
      </c>
      <c r="G22" s="112"/>
      <c r="H22" s="105" t="s">
        <v>90</v>
      </c>
      <c r="I22" s="105"/>
      <c r="J22" s="105" t="s">
        <v>90</v>
      </c>
      <c r="K22" s="105"/>
      <c r="L22" s="105" t="s">
        <v>90</v>
      </c>
      <c r="M22" s="105"/>
      <c r="N22" s="99"/>
      <c r="O22" s="113"/>
      <c r="P22" s="101"/>
      <c r="Q22" s="4"/>
    </row>
    <row r="23" customFormat="false" ht="15.6" hidden="false" customHeight="false" outlineLevel="0" collapsed="false">
      <c r="A23" s="4"/>
      <c r="B23" s="107" t="s">
        <v>91</v>
      </c>
      <c r="C23" s="108" t="s">
        <v>89</v>
      </c>
      <c r="D23" s="107" t="s">
        <v>91</v>
      </c>
      <c r="E23" s="108" t="s">
        <v>89</v>
      </c>
      <c r="F23" s="107" t="s">
        <v>91</v>
      </c>
      <c r="G23" s="108" t="s">
        <v>89</v>
      </c>
      <c r="H23" s="107" t="s">
        <v>91</v>
      </c>
      <c r="I23" s="108" t="s">
        <v>89</v>
      </c>
      <c r="J23" s="107" t="s">
        <v>91</v>
      </c>
      <c r="K23" s="108" t="s">
        <v>89</v>
      </c>
      <c r="L23" s="107" t="s">
        <v>91</v>
      </c>
      <c r="M23" s="108" t="s">
        <v>89</v>
      </c>
      <c r="N23" s="99"/>
      <c r="O23" s="113"/>
      <c r="P23" s="101"/>
      <c r="Q23" s="4"/>
    </row>
    <row r="24" customFormat="false" ht="15" hidden="false" customHeight="false" outlineLevel="0" collapsed="false">
      <c r="A24" s="4"/>
      <c r="B24" s="97" t="n">
        <f aca="false">B21+7</f>
        <v>44466</v>
      </c>
      <c r="C24" s="98" t="s">
        <v>89</v>
      </c>
      <c r="D24" s="110" t="n">
        <f aca="false">B24+1</f>
        <v>44467</v>
      </c>
      <c r="E24" s="114" t="s">
        <v>89</v>
      </c>
      <c r="F24" s="111" t="n">
        <f aca="false">D24+1</f>
        <v>44468</v>
      </c>
      <c r="G24" s="114" t="s">
        <v>89</v>
      </c>
      <c r="H24" s="111" t="n">
        <f aca="false">F24+1</f>
        <v>44469</v>
      </c>
      <c r="I24" s="98" t="s">
        <v>89</v>
      </c>
      <c r="J24" s="97" t="n">
        <f aca="false">H24+1</f>
        <v>44470</v>
      </c>
      <c r="K24" s="98" t="s">
        <v>89</v>
      </c>
      <c r="L24" s="97" t="n">
        <f aca="false">J24+1</f>
        <v>44471</v>
      </c>
      <c r="M24" s="98" t="s">
        <v>89</v>
      </c>
      <c r="N24" s="99" t="n">
        <f aca="false">IF(ISNUMBER(C24),C24,0)+IF(ISNUMBER(E24),E24,0)+IF(ISNUMBER(G24),G24,0)+IF(ISNUMBER(I24),I24,0)+IF(ISNUMBER(K24),K24,0)+IF(ISNUMBER(M24),M24,0)</f>
        <v>0</v>
      </c>
      <c r="O24" s="113" t="n">
        <f aca="false">IF(N24&gt;0,IF(N24-$O$11*NOTICE!$D$25&gt;0,N24-$O$11*NOTICE!$D$25,0),0)</f>
        <v>0</v>
      </c>
      <c r="P24" s="101" t="str">
        <f aca="false">TEXT(O24,"hh:mm")</f>
        <v>00:00</v>
      </c>
      <c r="Q24" s="4"/>
    </row>
    <row r="25" customFormat="false" ht="15.6" hidden="false" customHeight="false" outlineLevel="0" collapsed="false">
      <c r="A25" s="4"/>
      <c r="B25" s="112" t="s">
        <v>90</v>
      </c>
      <c r="C25" s="112"/>
      <c r="D25" s="104" t="s">
        <v>90</v>
      </c>
      <c r="E25" s="104"/>
      <c r="F25" s="112" t="s">
        <v>90</v>
      </c>
      <c r="G25" s="112"/>
      <c r="H25" s="105" t="s">
        <v>90</v>
      </c>
      <c r="I25" s="105"/>
      <c r="J25" s="105" t="s">
        <v>90</v>
      </c>
      <c r="K25" s="105"/>
      <c r="L25" s="105" t="s">
        <v>90</v>
      </c>
      <c r="M25" s="105"/>
      <c r="N25" s="99"/>
      <c r="O25" s="113"/>
      <c r="P25" s="101"/>
      <c r="Q25" s="4"/>
    </row>
    <row r="26" customFormat="false" ht="15.6" hidden="false" customHeight="false" outlineLevel="0" collapsed="false">
      <c r="A26" s="4"/>
      <c r="B26" s="107" t="s">
        <v>91</v>
      </c>
      <c r="C26" s="108" t="s">
        <v>89</v>
      </c>
      <c r="D26" s="107" t="s">
        <v>91</v>
      </c>
      <c r="E26" s="108" t="s">
        <v>89</v>
      </c>
      <c r="F26" s="107" t="s">
        <v>91</v>
      </c>
      <c r="G26" s="108" t="s">
        <v>89</v>
      </c>
      <c r="H26" s="107" t="s">
        <v>91</v>
      </c>
      <c r="I26" s="108" t="s">
        <v>89</v>
      </c>
      <c r="J26" s="107" t="s">
        <v>91</v>
      </c>
      <c r="K26" s="108" t="s">
        <v>89</v>
      </c>
      <c r="L26" s="107" t="s">
        <v>91</v>
      </c>
      <c r="M26" s="108" t="s">
        <v>89</v>
      </c>
      <c r="N26" s="99"/>
      <c r="O26" s="113"/>
      <c r="P26" s="101"/>
      <c r="Q26" s="4"/>
    </row>
    <row r="27" customFormat="false" ht="15" hidden="false" customHeight="false" outlineLevel="0" collapsed="false">
      <c r="A27" s="4"/>
      <c r="B27" s="97" t="n">
        <f aca="false">B24+7</f>
        <v>44473</v>
      </c>
      <c r="C27" s="98" t="s">
        <v>89</v>
      </c>
      <c r="D27" s="110" t="n">
        <f aca="false">B27+1</f>
        <v>44474</v>
      </c>
      <c r="E27" s="114" t="s">
        <v>89</v>
      </c>
      <c r="F27" s="111" t="n">
        <f aca="false">D27+1</f>
        <v>44475</v>
      </c>
      <c r="G27" s="114" t="s">
        <v>89</v>
      </c>
      <c r="H27" s="111" t="n">
        <f aca="false">F27+1</f>
        <v>44476</v>
      </c>
      <c r="I27" s="98" t="s">
        <v>89</v>
      </c>
      <c r="J27" s="97" t="n">
        <f aca="false">H27+1</f>
        <v>44477</v>
      </c>
      <c r="K27" s="98" t="s">
        <v>89</v>
      </c>
      <c r="L27" s="97" t="n">
        <f aca="false">J27+1</f>
        <v>44478</v>
      </c>
      <c r="M27" s="98" t="s">
        <v>89</v>
      </c>
      <c r="N27" s="99" t="n">
        <f aca="false">IF(ISNUMBER(C27),C27,0)+IF(ISNUMBER(E27),E27,0)+IF(ISNUMBER(G27),G27,0)+IF(ISNUMBER(I27),I27,0)+IF(ISNUMBER(K27),K27,0)+IF(ISNUMBER(M27),M27,0)</f>
        <v>0</v>
      </c>
      <c r="O27" s="113" t="n">
        <f aca="false">IF(N27&gt;0,IF(N27-$O$11*NOTICE!$D$25&gt;0,N27-$O$11*NOTICE!$D$25,0),0)</f>
        <v>0</v>
      </c>
      <c r="P27" s="101" t="str">
        <f aca="false">TEXT(O27,"hh:mm")</f>
        <v>00:00</v>
      </c>
      <c r="Q27" s="4"/>
    </row>
    <row r="28" customFormat="false" ht="15.6" hidden="false" customHeight="false" outlineLevel="0" collapsed="false">
      <c r="A28" s="4"/>
      <c r="B28" s="112" t="s">
        <v>90</v>
      </c>
      <c r="C28" s="112"/>
      <c r="D28" s="104" t="s">
        <v>90</v>
      </c>
      <c r="E28" s="104"/>
      <c r="F28" s="112" t="s">
        <v>90</v>
      </c>
      <c r="G28" s="112"/>
      <c r="H28" s="105" t="s">
        <v>90</v>
      </c>
      <c r="I28" s="105"/>
      <c r="J28" s="105" t="s">
        <v>90</v>
      </c>
      <c r="K28" s="105"/>
      <c r="L28" s="105" t="s">
        <v>90</v>
      </c>
      <c r="M28" s="105"/>
      <c r="N28" s="99"/>
      <c r="O28" s="113"/>
      <c r="P28" s="101"/>
      <c r="Q28" s="4"/>
    </row>
    <row r="29" customFormat="false" ht="15.6" hidden="false" customHeight="false" outlineLevel="0" collapsed="false">
      <c r="A29" s="4"/>
      <c r="B29" s="107" t="s">
        <v>91</v>
      </c>
      <c r="C29" s="108" t="s">
        <v>89</v>
      </c>
      <c r="D29" s="107" t="s">
        <v>91</v>
      </c>
      <c r="E29" s="108" t="s">
        <v>89</v>
      </c>
      <c r="F29" s="107" t="s">
        <v>91</v>
      </c>
      <c r="G29" s="108" t="s">
        <v>89</v>
      </c>
      <c r="H29" s="107" t="s">
        <v>91</v>
      </c>
      <c r="I29" s="108" t="s">
        <v>89</v>
      </c>
      <c r="J29" s="107" t="s">
        <v>91</v>
      </c>
      <c r="K29" s="108" t="s">
        <v>89</v>
      </c>
      <c r="L29" s="107" t="s">
        <v>91</v>
      </c>
      <c r="M29" s="108" t="s">
        <v>89</v>
      </c>
      <c r="N29" s="99"/>
      <c r="O29" s="113"/>
      <c r="P29" s="101"/>
      <c r="Q29" s="4"/>
    </row>
    <row r="30" customFormat="false" ht="15" hidden="false" customHeight="false" outlineLevel="0" collapsed="false">
      <c r="A30" s="4"/>
      <c r="B30" s="97" t="n">
        <f aca="false">B27+7</f>
        <v>44480</v>
      </c>
      <c r="C30" s="98" t="s">
        <v>89</v>
      </c>
      <c r="D30" s="110" t="n">
        <f aca="false">B30+1</f>
        <v>44481</v>
      </c>
      <c r="E30" s="114" t="s">
        <v>89</v>
      </c>
      <c r="F30" s="111" t="n">
        <f aca="false">D30+1</f>
        <v>44482</v>
      </c>
      <c r="G30" s="114" t="s">
        <v>89</v>
      </c>
      <c r="H30" s="111" t="n">
        <f aca="false">F30+1</f>
        <v>44483</v>
      </c>
      <c r="I30" s="98" t="s">
        <v>89</v>
      </c>
      <c r="J30" s="97" t="n">
        <f aca="false">H30+1</f>
        <v>44484</v>
      </c>
      <c r="K30" s="98" t="s">
        <v>89</v>
      </c>
      <c r="L30" s="97" t="n">
        <f aca="false">J30+1</f>
        <v>44485</v>
      </c>
      <c r="M30" s="98" t="s">
        <v>89</v>
      </c>
      <c r="N30" s="99" t="n">
        <f aca="false">IF(ISNUMBER(C30),C30,0)+IF(ISNUMBER(E30),E30,0)+IF(ISNUMBER(G30),G30,0)+IF(ISNUMBER(I30),I30,0)+IF(ISNUMBER(K30),K30,0)+IF(ISNUMBER(M30),M30,0)</f>
        <v>0</v>
      </c>
      <c r="O30" s="113" t="n">
        <f aca="false">IF(N30&gt;0,IF(N30-$O$11*NOTICE!$D$25&gt;0,N30-$O$11*NOTICE!$D$25,0),0)</f>
        <v>0</v>
      </c>
      <c r="P30" s="101" t="str">
        <f aca="false">TEXT(O30,"hh:mm")</f>
        <v>00:00</v>
      </c>
      <c r="Q30" s="4"/>
    </row>
    <row r="31" customFormat="false" ht="15.6" hidden="false" customHeight="false" outlineLevel="0" collapsed="false">
      <c r="A31" s="4"/>
      <c r="B31" s="112" t="s">
        <v>90</v>
      </c>
      <c r="C31" s="112"/>
      <c r="D31" s="104" t="s">
        <v>90</v>
      </c>
      <c r="E31" s="104"/>
      <c r="F31" s="112" t="s">
        <v>90</v>
      </c>
      <c r="G31" s="112"/>
      <c r="H31" s="105" t="s">
        <v>90</v>
      </c>
      <c r="I31" s="105"/>
      <c r="J31" s="105" t="s">
        <v>90</v>
      </c>
      <c r="K31" s="105"/>
      <c r="L31" s="105" t="s">
        <v>90</v>
      </c>
      <c r="M31" s="105"/>
      <c r="N31" s="99"/>
      <c r="O31" s="113"/>
      <c r="P31" s="101"/>
      <c r="Q31" s="4"/>
    </row>
    <row r="32" customFormat="false" ht="15.6" hidden="false" customHeight="false" outlineLevel="0" collapsed="false">
      <c r="A32" s="4"/>
      <c r="B32" s="107" t="s">
        <v>91</v>
      </c>
      <c r="C32" s="115" t="s">
        <v>89</v>
      </c>
      <c r="D32" s="107" t="s">
        <v>91</v>
      </c>
      <c r="E32" s="116" t="s">
        <v>89</v>
      </c>
      <c r="F32" s="107" t="s">
        <v>91</v>
      </c>
      <c r="G32" s="115" t="s">
        <v>89</v>
      </c>
      <c r="H32" s="107" t="s">
        <v>91</v>
      </c>
      <c r="I32" s="115" t="s">
        <v>89</v>
      </c>
      <c r="J32" s="107" t="s">
        <v>91</v>
      </c>
      <c r="K32" s="115" t="s">
        <v>89</v>
      </c>
      <c r="L32" s="107" t="s">
        <v>91</v>
      </c>
      <c r="M32" s="117" t="s">
        <v>89</v>
      </c>
      <c r="N32" s="99"/>
      <c r="O32" s="113"/>
      <c r="P32" s="101"/>
      <c r="Q32" s="4"/>
    </row>
    <row r="33" customFormat="false" ht="15" hidden="false" customHeight="false" outlineLevel="0" collapsed="false">
      <c r="A33" s="4"/>
      <c r="B33" s="97" t="n">
        <f aca="false">B30+7</f>
        <v>44487</v>
      </c>
      <c r="C33" s="98" t="s">
        <v>89</v>
      </c>
      <c r="D33" s="110" t="n">
        <f aca="false">B33+1</f>
        <v>44488</v>
      </c>
      <c r="E33" s="114" t="s">
        <v>89</v>
      </c>
      <c r="F33" s="111" t="n">
        <f aca="false">D33+1</f>
        <v>44489</v>
      </c>
      <c r="G33" s="114" t="s">
        <v>89</v>
      </c>
      <c r="H33" s="111" t="n">
        <f aca="false">F33+1</f>
        <v>44490</v>
      </c>
      <c r="I33" s="98" t="s">
        <v>89</v>
      </c>
      <c r="J33" s="97" t="n">
        <f aca="false">H33+1</f>
        <v>44491</v>
      </c>
      <c r="K33" s="98" t="s">
        <v>89</v>
      </c>
      <c r="L33" s="97" t="n">
        <f aca="false">J33+1</f>
        <v>44492</v>
      </c>
      <c r="M33" s="98" t="s">
        <v>89</v>
      </c>
      <c r="N33" s="99" t="n">
        <f aca="false">IF(ISNUMBER(C33),C33,0)+IF(ISNUMBER(E33),E33,0)+IF(ISNUMBER(G33),G33,0)+IF(ISNUMBER(I33),I33,0)+IF(ISNUMBER(K33),K33,0)+IF(ISNUMBER(M33),M33,0)</f>
        <v>0</v>
      </c>
      <c r="O33" s="113" t="n">
        <f aca="false">IF(N33&gt;0,IF(N33-$O$11*NOTICE!$D$25&gt;0,N33-$O$11*NOTICE!$D$25,0),0)</f>
        <v>0</v>
      </c>
      <c r="P33" s="101" t="str">
        <f aca="false">TEXT(O33,"hh:mm")</f>
        <v>00:00</v>
      </c>
      <c r="Q33" s="4"/>
    </row>
    <row r="34" customFormat="false" ht="15.6" hidden="false" customHeight="false" outlineLevel="0" collapsed="false">
      <c r="A34" s="4"/>
      <c r="B34" s="112" t="s">
        <v>90</v>
      </c>
      <c r="C34" s="112"/>
      <c r="D34" s="104" t="s">
        <v>90</v>
      </c>
      <c r="E34" s="104"/>
      <c r="F34" s="112" t="s">
        <v>90</v>
      </c>
      <c r="G34" s="112"/>
      <c r="H34" s="105" t="s">
        <v>90</v>
      </c>
      <c r="I34" s="105"/>
      <c r="J34" s="105" t="s">
        <v>90</v>
      </c>
      <c r="K34" s="105"/>
      <c r="L34" s="105" t="s">
        <v>90</v>
      </c>
      <c r="M34" s="105"/>
      <c r="N34" s="99"/>
      <c r="O34" s="113"/>
      <c r="P34" s="101"/>
      <c r="Q34" s="4"/>
    </row>
    <row r="35" customFormat="false" ht="15.6" hidden="false" customHeight="false" outlineLevel="0" collapsed="false">
      <c r="A35" s="4"/>
      <c r="B35" s="107" t="s">
        <v>91</v>
      </c>
      <c r="C35" s="115" t="s">
        <v>89</v>
      </c>
      <c r="D35" s="107" t="s">
        <v>91</v>
      </c>
      <c r="E35" s="116" t="s">
        <v>89</v>
      </c>
      <c r="F35" s="107" t="s">
        <v>91</v>
      </c>
      <c r="G35" s="115" t="s">
        <v>89</v>
      </c>
      <c r="H35" s="107" t="s">
        <v>91</v>
      </c>
      <c r="I35" s="115" t="s">
        <v>89</v>
      </c>
      <c r="J35" s="107" t="s">
        <v>91</v>
      </c>
      <c r="K35" s="115" t="s">
        <v>89</v>
      </c>
      <c r="L35" s="107" t="s">
        <v>91</v>
      </c>
      <c r="M35" s="117" t="s">
        <v>89</v>
      </c>
      <c r="N35" s="99"/>
      <c r="O35" s="113"/>
      <c r="P35" s="101"/>
      <c r="Q35" s="4"/>
    </row>
    <row r="36" customFormat="false" ht="15.6" hidden="false" customHeight="false" outlineLevel="0" collapsed="false">
      <c r="A36" s="4"/>
      <c r="B36" s="118"/>
      <c r="C36" s="118"/>
      <c r="D36" s="118"/>
      <c r="E36" s="118"/>
      <c r="F36" s="118"/>
      <c r="G36" s="118"/>
      <c r="H36" s="118"/>
      <c r="I36" s="118"/>
      <c r="J36" s="118"/>
      <c r="K36" s="118"/>
      <c r="L36" s="118"/>
      <c r="M36" s="118"/>
      <c r="N36" s="118"/>
      <c r="O36" s="118"/>
      <c r="P36" s="118"/>
      <c r="Q36" s="4"/>
    </row>
    <row r="37" customFormat="false" ht="46.5" hidden="false" customHeight="true" outlineLevel="0" collapsed="false">
      <c r="A37" s="4"/>
      <c r="B37" s="119" t="s">
        <v>92</v>
      </c>
      <c r="C37" s="119"/>
      <c r="D37" s="119"/>
      <c r="E37" s="119"/>
      <c r="F37" s="119"/>
      <c r="G37" s="119"/>
      <c r="H37" s="119"/>
      <c r="I37" s="119"/>
      <c r="J37" s="119"/>
      <c r="K37" s="119"/>
      <c r="L37" s="119"/>
      <c r="M37" s="119"/>
      <c r="N37" s="120" t="s">
        <v>93</v>
      </c>
      <c r="O37" s="121"/>
      <c r="P37" s="101" t="n">
        <f aca="false">SUM(O12:O35)</f>
        <v>0</v>
      </c>
      <c r="Q37" s="4"/>
    </row>
    <row r="38" customFormat="false" ht="15" hidden="false" customHeight="false" outlineLevel="0" collapsed="false">
      <c r="A38" s="4"/>
      <c r="B38" s="122"/>
      <c r="C38" s="122"/>
      <c r="D38" s="122"/>
      <c r="E38" s="122"/>
      <c r="F38" s="122"/>
      <c r="G38" s="122"/>
      <c r="H38" s="122"/>
      <c r="I38" s="122"/>
      <c r="J38" s="122"/>
      <c r="K38" s="122"/>
      <c r="L38" s="122"/>
      <c r="M38" s="122"/>
      <c r="N38" s="122"/>
      <c r="O38" s="122"/>
      <c r="P38" s="122"/>
      <c r="Q38" s="4"/>
    </row>
    <row r="39" customFormat="false" ht="130.5" hidden="false" customHeight="true" outlineLevel="0" collapsed="false">
      <c r="A39" s="4"/>
      <c r="B39" s="4"/>
      <c r="C39" s="4"/>
      <c r="D39" s="4"/>
      <c r="E39" s="4"/>
      <c r="F39" s="4"/>
      <c r="G39" s="4"/>
      <c r="H39" s="4"/>
      <c r="I39" s="4"/>
      <c r="J39" s="4"/>
      <c r="K39" s="4"/>
      <c r="L39" s="4"/>
      <c r="M39" s="4"/>
      <c r="N39" s="4"/>
      <c r="O39" s="4"/>
      <c r="P39" s="4"/>
      <c r="Q39" s="4"/>
    </row>
  </sheetData>
  <sheetProtection sheet="true" objects="true" scenarios="true"/>
  <mergeCells count="87">
    <mergeCell ref="D2:E2"/>
    <mergeCell ref="J2:N2"/>
    <mergeCell ref="D3:E3"/>
    <mergeCell ref="J3:N3"/>
    <mergeCell ref="D4:E4"/>
    <mergeCell ref="H5:J5"/>
    <mergeCell ref="B6:P6"/>
    <mergeCell ref="B11:C11"/>
    <mergeCell ref="D11:E11"/>
    <mergeCell ref="F11:G11"/>
    <mergeCell ref="H11:I11"/>
    <mergeCell ref="J11:K11"/>
    <mergeCell ref="L11:M11"/>
    <mergeCell ref="N12:N14"/>
    <mergeCell ref="O12:O13"/>
    <mergeCell ref="P12:P14"/>
    <mergeCell ref="B13:C13"/>
    <mergeCell ref="D13:E13"/>
    <mergeCell ref="F13:G13"/>
    <mergeCell ref="H13:I13"/>
    <mergeCell ref="J13:K13"/>
    <mergeCell ref="L13:M13"/>
    <mergeCell ref="N15:N17"/>
    <mergeCell ref="O15:O16"/>
    <mergeCell ref="P15:P17"/>
    <mergeCell ref="B16:C16"/>
    <mergeCell ref="D16:E16"/>
    <mergeCell ref="F16:G16"/>
    <mergeCell ref="H16:I16"/>
    <mergeCell ref="J16:K16"/>
    <mergeCell ref="L16:M16"/>
    <mergeCell ref="N18:N20"/>
    <mergeCell ref="O18:O19"/>
    <mergeCell ref="P18:P20"/>
    <mergeCell ref="B19:C19"/>
    <mergeCell ref="D19:E19"/>
    <mergeCell ref="F19:G19"/>
    <mergeCell ref="H19:I19"/>
    <mergeCell ref="J19:K19"/>
    <mergeCell ref="L19:M19"/>
    <mergeCell ref="N21:N23"/>
    <mergeCell ref="O21:O22"/>
    <mergeCell ref="P21:P23"/>
    <mergeCell ref="B22:C22"/>
    <mergeCell ref="D22:E22"/>
    <mergeCell ref="F22:G22"/>
    <mergeCell ref="H22:I22"/>
    <mergeCell ref="J22:K22"/>
    <mergeCell ref="L22:M22"/>
    <mergeCell ref="N24:N26"/>
    <mergeCell ref="O24:O25"/>
    <mergeCell ref="P24:P26"/>
    <mergeCell ref="B25:C25"/>
    <mergeCell ref="D25:E25"/>
    <mergeCell ref="F25:G25"/>
    <mergeCell ref="H25:I25"/>
    <mergeCell ref="J25:K25"/>
    <mergeCell ref="L25:M25"/>
    <mergeCell ref="N27:N29"/>
    <mergeCell ref="O27:O28"/>
    <mergeCell ref="P27:P29"/>
    <mergeCell ref="B28:C28"/>
    <mergeCell ref="D28:E28"/>
    <mergeCell ref="F28:G28"/>
    <mergeCell ref="H28:I28"/>
    <mergeCell ref="J28:K28"/>
    <mergeCell ref="L28:M28"/>
    <mergeCell ref="N30:N32"/>
    <mergeCell ref="O30:O31"/>
    <mergeCell ref="P30:P32"/>
    <mergeCell ref="B31:C31"/>
    <mergeCell ref="D31:E31"/>
    <mergeCell ref="F31:G31"/>
    <mergeCell ref="H31:I31"/>
    <mergeCell ref="J31:K31"/>
    <mergeCell ref="L31:M31"/>
    <mergeCell ref="N33:N35"/>
    <mergeCell ref="O33:O34"/>
    <mergeCell ref="P33:P35"/>
    <mergeCell ref="B34:C34"/>
    <mergeCell ref="D34:E34"/>
    <mergeCell ref="F34:G34"/>
    <mergeCell ref="H34:I34"/>
    <mergeCell ref="J34:K34"/>
    <mergeCell ref="L34:M34"/>
    <mergeCell ref="B36:P36"/>
    <mergeCell ref="B37:M37"/>
  </mergeCells>
  <dataValidations count="4">
    <dataValidation allowBlank="false" operator="between" showDropDown="false" showErrorMessage="true" showInputMessage="true" sqref="B14 D14 F14 H14 J14 L14 B17 D17 F17 H17 J17 L17 B20 D20 F20 H20 J20 L20 B23 D23 F23 H23 J23 L23 B26 D26 F26 H26 J26 L26 B29 D29 F29 H29 J29 L29 B32 D32 F32 H32 J32 L32 B35 D35 F35 H35 J35 L35" type="list">
      <formula1>Etat_108h!$Q$8:$Q$12</formula1>
      <formula2>0</formula2>
    </dataValidation>
    <dataValidation allowBlank="true" error="Soit le format horaire n'est pas respecté, soit l'horaire saisi est impossible pour une journée." operator="between" showDropDown="false" showErrorMessage="true" showInputMessage="false" sqref="C12 E12 G12 I12 K12 M12 C14:C15 E14:E15 G14:G15 I14:I15 K14:K15 M14:M15 C17:C18 E17:E18 G17:G18 I17:I18 K17:K18 M17:M18 C20:C21 E20:E21 G20:G21 I20:I21 K20:K21 M20:M21 C23:C24 E23:E24 G23:G24 I23:I24 K23:K24 M23:M24 C26:C27 E26:E27 G26:G27 I26:I27 K26:K27 M26:M27 C29:C30 E29:E30 G29:G30 I29:I30 K29:K30 M29:M30 C32:C33 E32:E33 G32:G33 I32:I33 K32:K33 M32:M33 C35 E35 G35 I35 K35 M35" type="time">
      <formula1>0</formula1>
      <formula2>0.416666666666667</formula2>
    </dataValidation>
    <dataValidation allowBlank="true" operator="equal" showDropDown="false" showErrorMessage="true" showInputMessage="false" sqref="C16 I16 C19 I19 C22 I22 C25 I25 C28 I28 C31 I31 C34 I34" type="list">
      <formula1>LISTE</formula1>
      <formula2>0</formula2>
    </dataValidation>
    <dataValidation allowBlank="true" operator="equal" showDropDown="false" showErrorMessage="true" showInputMessage="false" sqref="B13 D13 F13 H13 J13 L13 B16 D16 F16 H16 J16 L16 B19 D19 F19 H19 J19 L19 B22 D22 F22 H22 J22 L22 B25 D25 F25 H25 J25 L25 B28 D28 F28 H28 J28 L28 B31 D31 F31 H31 J31 L31 B34 D34 F34 H34 J34 L34" type="list">
      <formula1>NOTICE!$O$8:$O$43</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AA3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I12" activeCellId="0" sqref="I12"/>
    </sheetView>
  </sheetViews>
  <sheetFormatPr defaultRowHeight="13.2" zeroHeight="false" outlineLevelRow="0" outlineLevelCol="0"/>
  <cols>
    <col collapsed="false" customWidth="true" hidden="false" outlineLevel="0" max="1" min="1" style="3" width="19.66"/>
    <col collapsed="false" customWidth="true" hidden="false" outlineLevel="0" max="2" min="2" style="3" width="10"/>
    <col collapsed="false" customWidth="true" hidden="false" outlineLevel="0" max="3" min="3" style="3" width="11.45"/>
    <col collapsed="false" customWidth="true" hidden="false" outlineLevel="0" max="13" min="4" style="3" width="10"/>
    <col collapsed="false" customWidth="true" hidden="false" outlineLevel="0" max="14" min="14" style="3" width="18.89"/>
    <col collapsed="false" customWidth="true" hidden="true" outlineLevel="0" max="15" min="15" style="3" width="9.11"/>
    <col collapsed="false" customWidth="true" hidden="false" outlineLevel="0" max="16" min="16" style="3" width="18.33"/>
    <col collapsed="false" customWidth="true" hidden="false" outlineLevel="0" max="17" min="17" style="3" width="28.33"/>
    <col collapsed="false" customWidth="true" hidden="false" outlineLevel="0" max="24" min="18" style="3" width="9.11"/>
    <col collapsed="false" customWidth="true" hidden="false" outlineLevel="0" max="25" min="25" style="3" width="4.1"/>
    <col collapsed="false" customWidth="true" hidden="false" outlineLevel="0" max="26" min="26" style="3" width="12.56"/>
    <col collapsed="false" customWidth="true" hidden="false" outlineLevel="0" max="1025" min="27" style="3" width="9.11"/>
  </cols>
  <sheetData>
    <row r="1" customFormat="false" ht="15" hidden="false" customHeight="false" outlineLevel="0" collapsed="false">
      <c r="A1" s="4"/>
      <c r="B1" s="4"/>
      <c r="C1" s="4"/>
      <c r="D1" s="4"/>
      <c r="E1" s="4"/>
      <c r="F1" s="4"/>
      <c r="G1" s="4"/>
      <c r="H1" s="4"/>
      <c r="I1" s="4"/>
      <c r="J1" s="4"/>
      <c r="K1" s="4"/>
      <c r="L1" s="4"/>
      <c r="M1" s="4"/>
      <c r="N1" s="4"/>
      <c r="O1" s="4"/>
      <c r="P1" s="4"/>
      <c r="Q1" s="4"/>
    </row>
    <row r="2" customFormat="false" ht="15.6" hidden="false" customHeight="false" outlineLevel="0" collapsed="false">
      <c r="A2" s="4"/>
      <c r="B2" s="84" t="s">
        <v>2</v>
      </c>
      <c r="C2" s="8" t="s">
        <v>3</v>
      </c>
      <c r="D2" s="85" t="n">
        <f aca="false">NOTICE!D6</f>
        <v>0</v>
      </c>
      <c r="E2" s="85"/>
      <c r="F2" s="48"/>
      <c r="G2" s="84" t="s">
        <v>6</v>
      </c>
      <c r="H2" s="48"/>
      <c r="I2" s="48"/>
      <c r="J2" s="8" t="n">
        <f aca="false">NOTICE!D9</f>
        <v>0</v>
      </c>
      <c r="K2" s="8"/>
      <c r="L2" s="8"/>
      <c r="M2" s="8"/>
      <c r="N2" s="8"/>
      <c r="O2" s="48"/>
      <c r="P2" s="48"/>
      <c r="Q2" s="122"/>
    </row>
    <row r="3" customFormat="false" ht="15.6" hidden="false" customHeight="false" outlineLevel="0" collapsed="false">
      <c r="A3" s="4"/>
      <c r="B3" s="84" t="s">
        <v>4</v>
      </c>
      <c r="C3" s="8" t="s">
        <v>3</v>
      </c>
      <c r="D3" s="85" t="n">
        <f aca="false">NOTICE!D7</f>
        <v>0</v>
      </c>
      <c r="E3" s="85"/>
      <c r="F3" s="48"/>
      <c r="G3" s="84" t="s">
        <v>7</v>
      </c>
      <c r="H3" s="48"/>
      <c r="I3" s="48"/>
      <c r="J3" s="8" t="n">
        <f aca="false">NOTICE!D10</f>
        <v>0</v>
      </c>
      <c r="K3" s="8"/>
      <c r="L3" s="8"/>
      <c r="M3" s="8"/>
      <c r="N3" s="8"/>
      <c r="O3" s="48"/>
      <c r="P3" s="48"/>
      <c r="Q3" s="122"/>
    </row>
    <row r="4" customFormat="false" ht="16.2" hidden="false" customHeight="false" outlineLevel="0" collapsed="false">
      <c r="A4" s="4"/>
      <c r="B4" s="84" t="s">
        <v>5</v>
      </c>
      <c r="C4" s="8" t="s">
        <v>3</v>
      </c>
      <c r="D4" s="86" t="n">
        <f aca="false">NOTICE!D8</f>
        <v>0</v>
      </c>
      <c r="E4" s="86"/>
      <c r="F4" s="56"/>
      <c r="G4" s="56"/>
      <c r="H4" s="48"/>
      <c r="I4" s="48"/>
      <c r="J4" s="48"/>
      <c r="K4" s="48"/>
      <c r="L4" s="48"/>
      <c r="M4" s="48"/>
      <c r="N4" s="48"/>
      <c r="O4" s="48"/>
      <c r="P4" s="48"/>
      <c r="Q4" s="122"/>
    </row>
    <row r="5" customFormat="false" ht="16.2" hidden="false" customHeight="false" outlineLevel="0" collapsed="false">
      <c r="A5" s="4"/>
      <c r="B5" s="56"/>
      <c r="C5" s="8"/>
      <c r="D5" s="86"/>
      <c r="E5" s="86"/>
      <c r="F5" s="56"/>
      <c r="G5" s="56"/>
      <c r="H5" s="87" t="s">
        <v>94</v>
      </c>
      <c r="I5" s="87"/>
      <c r="J5" s="87"/>
      <c r="K5" s="48"/>
      <c r="L5" s="48"/>
      <c r="M5" s="48"/>
      <c r="N5" s="48"/>
      <c r="O5" s="48"/>
      <c r="P5" s="48"/>
      <c r="Q5" s="122"/>
    </row>
    <row r="6" customFormat="false" ht="15" hidden="false" customHeight="false" outlineLevel="0" collapsed="false">
      <c r="A6" s="4"/>
      <c r="B6" s="8"/>
      <c r="C6" s="8"/>
      <c r="D6" s="8"/>
      <c r="E6" s="8"/>
      <c r="F6" s="8"/>
      <c r="G6" s="8"/>
      <c r="H6" s="8"/>
      <c r="I6" s="8"/>
      <c r="J6" s="8"/>
      <c r="K6" s="8"/>
      <c r="L6" s="8"/>
      <c r="M6" s="8"/>
      <c r="N6" s="8"/>
      <c r="O6" s="8"/>
      <c r="P6" s="8"/>
      <c r="Q6" s="122"/>
    </row>
    <row r="7" customFormat="false" ht="17.4" hidden="false" customHeight="false" outlineLevel="0" collapsed="false">
      <c r="A7" s="4"/>
      <c r="B7" s="8"/>
      <c r="C7" s="88"/>
      <c r="D7" s="88"/>
      <c r="E7" s="88"/>
      <c r="F7" s="88"/>
      <c r="G7" s="88"/>
      <c r="H7" s="89" t="s">
        <v>78</v>
      </c>
      <c r="I7" s="88"/>
      <c r="J7" s="8"/>
      <c r="K7" s="8"/>
      <c r="L7" s="8"/>
      <c r="M7" s="8"/>
      <c r="N7" s="8"/>
      <c r="O7" s="8"/>
      <c r="P7" s="8"/>
      <c r="Q7" s="122"/>
    </row>
    <row r="8" customFormat="false" ht="18" hidden="false" customHeight="false" outlineLevel="0" collapsed="false">
      <c r="A8" s="4"/>
      <c r="B8" s="8"/>
      <c r="C8" s="88"/>
      <c r="D8" s="88"/>
      <c r="E8" s="88"/>
      <c r="F8" s="88"/>
      <c r="G8" s="88"/>
      <c r="H8" s="90" t="s">
        <v>79</v>
      </c>
      <c r="I8" s="88"/>
      <c r="J8" s="8"/>
      <c r="K8" s="8"/>
      <c r="L8" s="8"/>
      <c r="M8" s="8"/>
      <c r="N8" s="8"/>
      <c r="O8" s="8"/>
      <c r="P8" s="8"/>
      <c r="Q8" s="122"/>
    </row>
    <row r="9" customFormat="false" ht="18" hidden="false" customHeight="false" outlineLevel="0" collapsed="false">
      <c r="A9" s="4"/>
      <c r="B9" s="8"/>
      <c r="C9" s="8"/>
      <c r="D9" s="8"/>
      <c r="E9" s="8"/>
      <c r="F9" s="8"/>
      <c r="G9" s="8"/>
      <c r="H9" s="90" t="s">
        <v>80</v>
      </c>
      <c r="I9" s="8"/>
      <c r="J9" s="8"/>
      <c r="K9" s="8"/>
      <c r="L9" s="8"/>
      <c r="M9" s="8"/>
      <c r="N9" s="8"/>
      <c r="O9" s="8"/>
      <c r="P9" s="8"/>
      <c r="Q9" s="122"/>
    </row>
    <row r="10" customFormat="false" ht="15" hidden="false" customHeight="false" outlineLevel="0" collapsed="false">
      <c r="A10" s="4"/>
      <c r="B10" s="91" t="n">
        <v>1</v>
      </c>
      <c r="C10" s="91"/>
      <c r="D10" s="91" t="n">
        <v>2</v>
      </c>
      <c r="E10" s="91"/>
      <c r="F10" s="91" t="n">
        <v>3</v>
      </c>
      <c r="G10" s="91"/>
      <c r="H10" s="91" t="n">
        <v>4</v>
      </c>
      <c r="I10" s="91"/>
      <c r="J10" s="91" t="n">
        <v>5</v>
      </c>
      <c r="K10" s="91"/>
      <c r="L10" s="91" t="n">
        <v>6</v>
      </c>
      <c r="M10" s="91"/>
      <c r="N10" s="92" t="n">
        <f aca="false">NOTICE!E29</f>
        <v>44508</v>
      </c>
      <c r="O10" s="8"/>
      <c r="P10" s="8"/>
      <c r="Q10" s="122"/>
    </row>
    <row r="11" customFormat="false" ht="54" hidden="false" customHeight="true" outlineLevel="0" collapsed="false">
      <c r="A11" s="4"/>
      <c r="B11" s="93" t="s">
        <v>81</v>
      </c>
      <c r="C11" s="93"/>
      <c r="D11" s="93" t="s">
        <v>82</v>
      </c>
      <c r="E11" s="93"/>
      <c r="F11" s="93" t="s">
        <v>83</v>
      </c>
      <c r="G11" s="93"/>
      <c r="H11" s="93" t="s">
        <v>84</v>
      </c>
      <c r="I11" s="93"/>
      <c r="J11" s="93" t="s">
        <v>85</v>
      </c>
      <c r="K11" s="93"/>
      <c r="L11" s="93" t="s">
        <v>86</v>
      </c>
      <c r="M11" s="93"/>
      <c r="N11" s="94" t="s">
        <v>87</v>
      </c>
      <c r="O11" s="123" t="n">
        <v>1</v>
      </c>
      <c r="P11" s="96" t="s">
        <v>88</v>
      </c>
      <c r="Q11" s="122"/>
    </row>
    <row r="12" customFormat="false" ht="15.6" hidden="false" customHeight="false" outlineLevel="0" collapsed="false">
      <c r="A12" s="4"/>
      <c r="B12" s="97" t="n">
        <f aca="false">IF(WEEKDAY($N$10,2)=B10,$N$10,"")</f>
        <v>44508</v>
      </c>
      <c r="C12" s="98" t="s">
        <v>89</v>
      </c>
      <c r="D12" s="97" t="n">
        <f aca="false">IF(WEEKDAY($N$10,2)=D10,$N$10,IF(B12&lt;&gt;"",B12+1,""))</f>
        <v>44509</v>
      </c>
      <c r="E12" s="98" t="s">
        <v>89</v>
      </c>
      <c r="F12" s="97" t="n">
        <f aca="false">IF(WEEKDAY($N$10,2)=F10,$N$10,IF(D12&lt;&gt;"",D12+1,""))</f>
        <v>44510</v>
      </c>
      <c r="G12" s="98" t="s">
        <v>89</v>
      </c>
      <c r="H12" s="97" t="n">
        <f aca="false">IF(WEEKDAY($N$10,2)=H10,$N$10,IF(F12&lt;&gt;"",F12+1,""))</f>
        <v>44511</v>
      </c>
      <c r="I12" s="124" t="s">
        <v>95</v>
      </c>
      <c r="J12" s="97" t="n">
        <f aca="false">IF(WEEKDAY($N$10,2)=J10,$N$10,IF(H12&lt;&gt;"",H12+1,""))</f>
        <v>44512</v>
      </c>
      <c r="K12" s="98" t="s">
        <v>89</v>
      </c>
      <c r="L12" s="97" t="n">
        <f aca="false">IF(WEEKDAY($N$10,2)=L10,$N$10,IF(J12&lt;&gt;"",J12+1,""))</f>
        <v>44513</v>
      </c>
      <c r="M12" s="98" t="s">
        <v>89</v>
      </c>
      <c r="N12" s="99" t="n">
        <f aca="false">IF(ISNUMBER(C12),C12,0)+IF(ISNUMBER(E12),E12,0)+IF(ISNUMBER(G12),G12,0)+IF(ISNUMBER(I12),I12,0)+IF(ISNUMBER(K12),K12,0)+IF(ISNUMBER(M12),M12,0)</f>
        <v>0</v>
      </c>
      <c r="O12" s="125" t="n">
        <f aca="false">IF(N12&gt;0,IF(N12-$O$11*NOTICE!$D$25&gt;0,N12-$O$11*NOTICE!$D$25,0),0)</f>
        <v>0</v>
      </c>
      <c r="P12" s="101" t="str">
        <f aca="false">TEXT(O12,"hh:mm")</f>
        <v>00:00</v>
      </c>
      <c r="Q12" s="122"/>
      <c r="Z12" s="102" t="s">
        <v>68</v>
      </c>
      <c r="AA12" s="103" t="n">
        <f aca="false">SUMIFS(C14:M29,B14:L29,"APC")</f>
        <v>0</v>
      </c>
    </row>
    <row r="13" customFormat="false" ht="15.75" hidden="false" customHeight="true" outlineLevel="0" collapsed="false">
      <c r="A13" s="4"/>
      <c r="B13" s="104" t="s">
        <v>90</v>
      </c>
      <c r="C13" s="104"/>
      <c r="D13" s="104" t="s">
        <v>90</v>
      </c>
      <c r="E13" s="104"/>
      <c r="F13" s="104" t="s">
        <v>90</v>
      </c>
      <c r="G13" s="104"/>
      <c r="H13" s="112" t="s">
        <v>90</v>
      </c>
      <c r="I13" s="112"/>
      <c r="J13" s="105" t="s">
        <v>90</v>
      </c>
      <c r="K13" s="105"/>
      <c r="L13" s="112" t="s">
        <v>90</v>
      </c>
      <c r="M13" s="112"/>
      <c r="N13" s="99"/>
      <c r="O13" s="125"/>
      <c r="P13" s="101"/>
      <c r="Q13" s="122"/>
      <c r="Z13" s="106" t="s">
        <v>72</v>
      </c>
      <c r="AA13" s="103" t="n">
        <f aca="false">SUMIFS(C14:M29,B14:L29,"Formation")</f>
        <v>0</v>
      </c>
    </row>
    <row r="14" customFormat="false" ht="15.6" hidden="false" customHeight="false" outlineLevel="0" collapsed="false">
      <c r="A14" s="4"/>
      <c r="B14" s="107" t="s">
        <v>91</v>
      </c>
      <c r="C14" s="108" t="s">
        <v>89</v>
      </c>
      <c r="D14" s="107" t="s">
        <v>91</v>
      </c>
      <c r="E14" s="108" t="s">
        <v>89</v>
      </c>
      <c r="F14" s="107" t="s">
        <v>91</v>
      </c>
      <c r="G14" s="108" t="s">
        <v>89</v>
      </c>
      <c r="H14" s="107" t="s">
        <v>91</v>
      </c>
      <c r="I14" s="108" t="s">
        <v>89</v>
      </c>
      <c r="J14" s="107" t="s">
        <v>91</v>
      </c>
      <c r="K14" s="108" t="s">
        <v>89</v>
      </c>
      <c r="L14" s="107" t="s">
        <v>91</v>
      </c>
      <c r="M14" s="108" t="s">
        <v>89</v>
      </c>
      <c r="N14" s="99"/>
      <c r="O14" s="125"/>
      <c r="P14" s="101"/>
      <c r="Q14" s="122"/>
      <c r="Z14" s="109" t="s">
        <v>73</v>
      </c>
      <c r="AA14" s="103" t="n">
        <f aca="false">SUMIFS(C14:M29,B14:L29,"Conseil ecole")</f>
        <v>0</v>
      </c>
    </row>
    <row r="15" customFormat="false" ht="15" hidden="false" customHeight="false" outlineLevel="0" collapsed="false">
      <c r="A15" s="4"/>
      <c r="B15" s="126" t="n">
        <f aca="false">L12+2</f>
        <v>44515</v>
      </c>
      <c r="C15" s="114" t="s">
        <v>89</v>
      </c>
      <c r="D15" s="127" t="n">
        <f aca="false">B15+1</f>
        <v>44516</v>
      </c>
      <c r="E15" s="114" t="s">
        <v>89</v>
      </c>
      <c r="F15" s="128" t="n">
        <f aca="false">D15+1</f>
        <v>44517</v>
      </c>
      <c r="G15" s="114" t="s">
        <v>89</v>
      </c>
      <c r="H15" s="128" t="n">
        <f aca="false">F15+1</f>
        <v>44518</v>
      </c>
      <c r="I15" s="114" t="s">
        <v>89</v>
      </c>
      <c r="J15" s="126" t="n">
        <f aca="false">H15+1</f>
        <v>44519</v>
      </c>
      <c r="K15" s="98" t="s">
        <v>89</v>
      </c>
      <c r="L15" s="126" t="n">
        <f aca="false">J15+1</f>
        <v>44520</v>
      </c>
      <c r="M15" s="98" t="s">
        <v>89</v>
      </c>
      <c r="N15" s="99" t="n">
        <f aca="false">IF(ISNUMBER(C15),C15,0)+IF(ISNUMBER(E15),E15,0)+IF(ISNUMBER(G15),G15,0)+IF(ISNUMBER(I15),I15,0)+IF(ISNUMBER(K15),K15,0)+IF(ISNUMBER(M15),M15,0)</f>
        <v>0</v>
      </c>
      <c r="O15" s="125" t="n">
        <f aca="false">IF(N15&gt;0,IF(N15-$O$11*NOTICE!$D$25&gt;0,N15-$O$11*NOTICE!$D$25,0),0)</f>
        <v>0</v>
      </c>
      <c r="P15" s="101" t="str">
        <f aca="false">TEXT(O15,"hh:mm")</f>
        <v>00:00</v>
      </c>
      <c r="Q15" s="122"/>
      <c r="Z15" s="109" t="s">
        <v>74</v>
      </c>
      <c r="AA15" s="103" t="n">
        <f aca="false">SUMIFS(C14:M29,B14:L29,"autres")</f>
        <v>0</v>
      </c>
    </row>
    <row r="16" customFormat="false" ht="15.6" hidden="false" customHeight="false" outlineLevel="0" collapsed="false">
      <c r="A16" s="4"/>
      <c r="B16" s="112" t="s">
        <v>90</v>
      </c>
      <c r="C16" s="112"/>
      <c r="D16" s="104" t="s">
        <v>90</v>
      </c>
      <c r="E16" s="104"/>
      <c r="F16" s="105" t="s">
        <v>90</v>
      </c>
      <c r="G16" s="105"/>
      <c r="H16" s="112" t="s">
        <v>90</v>
      </c>
      <c r="I16" s="112"/>
      <c r="J16" s="105" t="s">
        <v>90</v>
      </c>
      <c r="K16" s="105"/>
      <c r="L16" s="105" t="s">
        <v>90</v>
      </c>
      <c r="M16" s="105"/>
      <c r="N16" s="99"/>
      <c r="O16" s="125" t="n">
        <f aca="false">IF(N16&gt;0,IF(N16-$O$11*NOTICE!$D$25&gt;0,N16-$O$11*NOTICE!$D$25,0),0)</f>
        <v>0</v>
      </c>
      <c r="P16" s="101"/>
      <c r="Q16" s="122"/>
    </row>
    <row r="17" customFormat="false" ht="15.6" hidden="false" customHeight="false" outlineLevel="0" collapsed="false">
      <c r="A17" s="4"/>
      <c r="B17" s="107" t="s">
        <v>91</v>
      </c>
      <c r="C17" s="108" t="s">
        <v>89</v>
      </c>
      <c r="D17" s="107" t="s">
        <v>91</v>
      </c>
      <c r="E17" s="108" t="s">
        <v>89</v>
      </c>
      <c r="F17" s="107" t="s">
        <v>91</v>
      </c>
      <c r="G17" s="108" t="s">
        <v>89</v>
      </c>
      <c r="H17" s="107" t="s">
        <v>91</v>
      </c>
      <c r="I17" s="108" t="s">
        <v>89</v>
      </c>
      <c r="J17" s="107" t="s">
        <v>91</v>
      </c>
      <c r="K17" s="108" t="s">
        <v>89</v>
      </c>
      <c r="L17" s="107" t="s">
        <v>91</v>
      </c>
      <c r="M17" s="108" t="s">
        <v>89</v>
      </c>
      <c r="N17" s="99"/>
      <c r="O17" s="125"/>
      <c r="P17" s="101"/>
      <c r="Q17" s="122"/>
    </row>
    <row r="18" customFormat="false" ht="15" hidden="false" customHeight="false" outlineLevel="0" collapsed="false">
      <c r="A18" s="4"/>
      <c r="B18" s="126" t="n">
        <f aca="false">B15+7</f>
        <v>44522</v>
      </c>
      <c r="C18" s="98" t="s">
        <v>89</v>
      </c>
      <c r="D18" s="127" t="n">
        <f aca="false">B18+1</f>
        <v>44523</v>
      </c>
      <c r="E18" s="114" t="s">
        <v>89</v>
      </c>
      <c r="F18" s="128" t="n">
        <f aca="false">D18+1</f>
        <v>44524</v>
      </c>
      <c r="G18" s="114" t="s">
        <v>89</v>
      </c>
      <c r="H18" s="128" t="n">
        <f aca="false">F18+1</f>
        <v>44525</v>
      </c>
      <c r="I18" s="114" t="s">
        <v>89</v>
      </c>
      <c r="J18" s="126" t="n">
        <f aca="false">H18+1</f>
        <v>44526</v>
      </c>
      <c r="K18" s="98" t="s">
        <v>89</v>
      </c>
      <c r="L18" s="126" t="n">
        <f aca="false">J18+1</f>
        <v>44527</v>
      </c>
      <c r="M18" s="98" t="s">
        <v>89</v>
      </c>
      <c r="N18" s="99" t="n">
        <f aca="false">IF(ISNUMBER(C18),C18,0)+IF(ISNUMBER(E18),E18,0)+IF(ISNUMBER(G18),G18,0)+IF(ISNUMBER(I18),I18,0)+IF(ISNUMBER(K18),K18,0)+IF(ISNUMBER(M18),M18,0)</f>
        <v>0</v>
      </c>
      <c r="O18" s="125" t="n">
        <f aca="false">IF(N18&gt;0,IF(N18-$O$11*NOTICE!$D$25&gt;0,N18-$O$11*NOTICE!$D$25,0),0)</f>
        <v>0</v>
      </c>
      <c r="P18" s="101" t="str">
        <f aca="false">TEXT(O18,"hh:mm")</f>
        <v>00:00</v>
      </c>
      <c r="Q18" s="122"/>
    </row>
    <row r="19" customFormat="false" ht="15.6" hidden="false" customHeight="false" outlineLevel="0" collapsed="false">
      <c r="A19" s="4"/>
      <c r="B19" s="112" t="s">
        <v>90</v>
      </c>
      <c r="C19" s="112"/>
      <c r="D19" s="104" t="s">
        <v>90</v>
      </c>
      <c r="E19" s="104"/>
      <c r="F19" s="112" t="s">
        <v>90</v>
      </c>
      <c r="G19" s="112"/>
      <c r="H19" s="112" t="s">
        <v>90</v>
      </c>
      <c r="I19" s="112"/>
      <c r="J19" s="105" t="s">
        <v>90</v>
      </c>
      <c r="K19" s="105"/>
      <c r="L19" s="105" t="s">
        <v>90</v>
      </c>
      <c r="M19" s="105"/>
      <c r="N19" s="99"/>
      <c r="O19" s="125" t="n">
        <f aca="false">IF(N19&gt;0,IF(N19-$O$11*NOTICE!$D$25&gt;0,N19-$O$11*NOTICE!$D$25,0),0)</f>
        <v>0</v>
      </c>
      <c r="P19" s="101"/>
      <c r="Q19" s="122"/>
    </row>
    <row r="20" customFormat="false" ht="15.6" hidden="false" customHeight="false" outlineLevel="0" collapsed="false">
      <c r="A20" s="4"/>
      <c r="B20" s="107" t="s">
        <v>91</v>
      </c>
      <c r="C20" s="108" t="s">
        <v>89</v>
      </c>
      <c r="D20" s="107" t="s">
        <v>91</v>
      </c>
      <c r="E20" s="108" t="s">
        <v>89</v>
      </c>
      <c r="F20" s="107" t="s">
        <v>91</v>
      </c>
      <c r="G20" s="108" t="s">
        <v>89</v>
      </c>
      <c r="H20" s="107" t="s">
        <v>91</v>
      </c>
      <c r="I20" s="108" t="s">
        <v>89</v>
      </c>
      <c r="J20" s="107" t="s">
        <v>91</v>
      </c>
      <c r="K20" s="108" t="s">
        <v>89</v>
      </c>
      <c r="L20" s="107" t="s">
        <v>91</v>
      </c>
      <c r="M20" s="108" t="s">
        <v>89</v>
      </c>
      <c r="N20" s="99"/>
      <c r="O20" s="125"/>
      <c r="P20" s="101"/>
      <c r="Q20" s="122"/>
    </row>
    <row r="21" customFormat="false" ht="15" hidden="false" customHeight="false" outlineLevel="0" collapsed="false">
      <c r="A21" s="4"/>
      <c r="B21" s="126" t="n">
        <f aca="false">B18+7</f>
        <v>44529</v>
      </c>
      <c r="C21" s="98" t="s">
        <v>89</v>
      </c>
      <c r="D21" s="127" t="n">
        <f aca="false">B21+1</f>
        <v>44530</v>
      </c>
      <c r="E21" s="114" t="s">
        <v>89</v>
      </c>
      <c r="F21" s="128" t="n">
        <f aca="false">D21+1</f>
        <v>44531</v>
      </c>
      <c r="G21" s="114" t="s">
        <v>89</v>
      </c>
      <c r="H21" s="128" t="n">
        <f aca="false">F21+1</f>
        <v>44532</v>
      </c>
      <c r="I21" s="114" t="s">
        <v>89</v>
      </c>
      <c r="J21" s="126" t="n">
        <f aca="false">H21+1</f>
        <v>44533</v>
      </c>
      <c r="K21" s="98" t="s">
        <v>89</v>
      </c>
      <c r="L21" s="126" t="n">
        <f aca="false">J21+1</f>
        <v>44534</v>
      </c>
      <c r="M21" s="98" t="s">
        <v>89</v>
      </c>
      <c r="N21" s="99" t="n">
        <f aca="false">IF(ISNUMBER(C21),C21,0)+IF(ISNUMBER(E21),E21,0)+IF(ISNUMBER(G21),G21,0)+IF(ISNUMBER(I21),I21,0)+IF(ISNUMBER(K21),K21,0)+IF(ISNUMBER(M21),M21,0)</f>
        <v>0</v>
      </c>
      <c r="O21" s="125" t="n">
        <f aca="false">IF(N21&gt;0,IF(N21-$O$11*NOTICE!$D$25&gt;0,N21-$O$11*NOTICE!$D$25,0),0)</f>
        <v>0</v>
      </c>
      <c r="P21" s="101" t="str">
        <f aca="false">TEXT(O21,"hh:mm")</f>
        <v>00:00</v>
      </c>
      <c r="Q21" s="122"/>
    </row>
    <row r="22" customFormat="false" ht="15.6" hidden="false" customHeight="false" outlineLevel="0" collapsed="false">
      <c r="A22" s="4"/>
      <c r="B22" s="112" t="s">
        <v>90</v>
      </c>
      <c r="C22" s="112"/>
      <c r="D22" s="104" t="s">
        <v>90</v>
      </c>
      <c r="E22" s="104"/>
      <c r="F22" s="112" t="s">
        <v>90</v>
      </c>
      <c r="G22" s="112"/>
      <c r="H22" s="112" t="s">
        <v>90</v>
      </c>
      <c r="I22" s="112"/>
      <c r="J22" s="105" t="s">
        <v>90</v>
      </c>
      <c r="K22" s="105"/>
      <c r="L22" s="105" t="s">
        <v>90</v>
      </c>
      <c r="M22" s="105"/>
      <c r="N22" s="99"/>
      <c r="O22" s="125" t="n">
        <f aca="false">IF(N22&gt;0,IF(N22-$O$11*NOTICE!$D$25&gt;0,N22-$O$11*NOTICE!$D$25,0),0)</f>
        <v>0</v>
      </c>
      <c r="P22" s="101"/>
      <c r="Q22" s="122"/>
    </row>
    <row r="23" customFormat="false" ht="15.6" hidden="false" customHeight="false" outlineLevel="0" collapsed="false">
      <c r="A23" s="4"/>
      <c r="B23" s="107" t="s">
        <v>91</v>
      </c>
      <c r="C23" s="108" t="s">
        <v>89</v>
      </c>
      <c r="D23" s="107" t="s">
        <v>91</v>
      </c>
      <c r="E23" s="108" t="s">
        <v>89</v>
      </c>
      <c r="F23" s="107" t="s">
        <v>91</v>
      </c>
      <c r="G23" s="108" t="s">
        <v>89</v>
      </c>
      <c r="H23" s="107" t="s">
        <v>91</v>
      </c>
      <c r="I23" s="108" t="s">
        <v>89</v>
      </c>
      <c r="J23" s="107" t="s">
        <v>91</v>
      </c>
      <c r="K23" s="108" t="s">
        <v>89</v>
      </c>
      <c r="L23" s="107" t="s">
        <v>91</v>
      </c>
      <c r="M23" s="108" t="s">
        <v>89</v>
      </c>
      <c r="N23" s="99"/>
      <c r="O23" s="125"/>
      <c r="P23" s="101"/>
      <c r="Q23" s="122"/>
    </row>
    <row r="24" customFormat="false" ht="15" hidden="false" customHeight="false" outlineLevel="0" collapsed="false">
      <c r="A24" s="4"/>
      <c r="B24" s="126" t="n">
        <f aca="false">B21+7</f>
        <v>44536</v>
      </c>
      <c r="C24" s="98" t="s">
        <v>89</v>
      </c>
      <c r="D24" s="127" t="n">
        <f aca="false">B24+1</f>
        <v>44537</v>
      </c>
      <c r="E24" s="114" t="s">
        <v>89</v>
      </c>
      <c r="F24" s="128" t="n">
        <f aca="false">D24+1</f>
        <v>44538</v>
      </c>
      <c r="G24" s="114" t="s">
        <v>89</v>
      </c>
      <c r="H24" s="128" t="n">
        <f aca="false">F24+1</f>
        <v>44539</v>
      </c>
      <c r="I24" s="114" t="s">
        <v>89</v>
      </c>
      <c r="J24" s="126" t="n">
        <f aca="false">H24+1</f>
        <v>44540</v>
      </c>
      <c r="K24" s="98" t="s">
        <v>89</v>
      </c>
      <c r="L24" s="126" t="n">
        <f aca="false">J24+1</f>
        <v>44541</v>
      </c>
      <c r="M24" s="98" t="s">
        <v>89</v>
      </c>
      <c r="N24" s="99" t="n">
        <f aca="false">IF(ISNUMBER(C24),C24,0)+IF(ISNUMBER(E24),E24,0)+IF(ISNUMBER(G24),G24,0)+IF(ISNUMBER(I24),I24,0)+IF(ISNUMBER(K24),K24,0)+IF(ISNUMBER(M24),M24,0)</f>
        <v>0</v>
      </c>
      <c r="O24" s="125" t="n">
        <f aca="false">IF(N24&gt;0,IF(N24-$O$11*NOTICE!$D$25&gt;0,N24-$O$11*NOTICE!$D$25,0),0)</f>
        <v>0</v>
      </c>
      <c r="P24" s="101" t="str">
        <f aca="false">TEXT(O24,"hh:mm")</f>
        <v>00:00</v>
      </c>
      <c r="Q24" s="122"/>
    </row>
    <row r="25" customFormat="false" ht="15.6" hidden="false" customHeight="false" outlineLevel="0" collapsed="false">
      <c r="A25" s="4"/>
      <c r="B25" s="112" t="s">
        <v>90</v>
      </c>
      <c r="C25" s="112"/>
      <c r="D25" s="104" t="s">
        <v>90</v>
      </c>
      <c r="E25" s="104"/>
      <c r="F25" s="112" t="s">
        <v>90</v>
      </c>
      <c r="G25" s="112"/>
      <c r="H25" s="112" t="s">
        <v>90</v>
      </c>
      <c r="I25" s="112"/>
      <c r="J25" s="105" t="s">
        <v>90</v>
      </c>
      <c r="K25" s="105"/>
      <c r="L25" s="105" t="s">
        <v>90</v>
      </c>
      <c r="M25" s="105"/>
      <c r="N25" s="99"/>
      <c r="O25" s="125" t="n">
        <f aca="false">IF(N25&gt;0,IF(N25-$O$11*NOTICE!$D$25&gt;0,N25-$O$11*NOTICE!$D$25,0),0)</f>
        <v>0</v>
      </c>
      <c r="P25" s="101"/>
      <c r="Q25" s="122"/>
    </row>
    <row r="26" customFormat="false" ht="15.6" hidden="false" customHeight="false" outlineLevel="0" collapsed="false">
      <c r="A26" s="4"/>
      <c r="B26" s="107" t="s">
        <v>91</v>
      </c>
      <c r="C26" s="108" t="s">
        <v>89</v>
      </c>
      <c r="D26" s="107" t="s">
        <v>91</v>
      </c>
      <c r="E26" s="108" t="s">
        <v>89</v>
      </c>
      <c r="F26" s="107" t="s">
        <v>91</v>
      </c>
      <c r="G26" s="108" t="s">
        <v>89</v>
      </c>
      <c r="H26" s="107" t="s">
        <v>91</v>
      </c>
      <c r="I26" s="108" t="s">
        <v>89</v>
      </c>
      <c r="J26" s="107" t="s">
        <v>91</v>
      </c>
      <c r="K26" s="108" t="s">
        <v>89</v>
      </c>
      <c r="L26" s="107" t="s">
        <v>91</v>
      </c>
      <c r="M26" s="108" t="s">
        <v>89</v>
      </c>
      <c r="N26" s="99"/>
      <c r="O26" s="125"/>
      <c r="P26" s="101"/>
      <c r="Q26" s="122"/>
    </row>
    <row r="27" customFormat="false" ht="15" hidden="false" customHeight="false" outlineLevel="0" collapsed="false">
      <c r="A27" s="4"/>
      <c r="B27" s="126" t="n">
        <f aca="false">B24+7</f>
        <v>44543</v>
      </c>
      <c r="C27" s="98" t="s">
        <v>89</v>
      </c>
      <c r="D27" s="127" t="n">
        <f aca="false">B27+1</f>
        <v>44544</v>
      </c>
      <c r="E27" s="114" t="s">
        <v>89</v>
      </c>
      <c r="F27" s="128" t="n">
        <f aca="false">D27+1</f>
        <v>44545</v>
      </c>
      <c r="G27" s="114" t="s">
        <v>89</v>
      </c>
      <c r="H27" s="128" t="n">
        <f aca="false">F27+1</f>
        <v>44546</v>
      </c>
      <c r="I27" s="114" t="s">
        <v>89</v>
      </c>
      <c r="J27" s="126" t="n">
        <f aca="false">H27+1</f>
        <v>44547</v>
      </c>
      <c r="K27" s="98" t="s">
        <v>89</v>
      </c>
      <c r="L27" s="126" t="n">
        <f aca="false">J27+1</f>
        <v>44548</v>
      </c>
      <c r="M27" s="98" t="s">
        <v>89</v>
      </c>
      <c r="N27" s="99" t="n">
        <f aca="false">IF(ISNUMBER(#REF!),#REF!,0)+IF(ISNUMBER(E27),E27,0)+IF(ISNUMBER(G27),G27,0)+IF(ISNUMBER(I27),I27,0)+IF(ISNUMBER(K27),K27,0)+IF(ISNUMBER(M27),M27,0)</f>
        <v>0</v>
      </c>
      <c r="O27" s="125" t="n">
        <f aca="false">IF(N27&gt;0,IF(N27-$O$11*NOTICE!$D$25&gt;0,N27-$O$11*NOTICE!$D$25,0),0)</f>
        <v>0</v>
      </c>
      <c r="P27" s="101" t="str">
        <f aca="false">TEXT(O27,"hh:mm")</f>
        <v>00:00</v>
      </c>
      <c r="Q27" s="122"/>
    </row>
    <row r="28" customFormat="false" ht="15.6" hidden="false" customHeight="false" outlineLevel="0" collapsed="false">
      <c r="A28" s="4"/>
      <c r="B28" s="112" t="s">
        <v>90</v>
      </c>
      <c r="C28" s="112"/>
      <c r="D28" s="104" t="s">
        <v>90</v>
      </c>
      <c r="E28" s="104"/>
      <c r="F28" s="112" t="s">
        <v>90</v>
      </c>
      <c r="G28" s="112"/>
      <c r="H28" s="112" t="s">
        <v>90</v>
      </c>
      <c r="I28" s="112"/>
      <c r="J28" s="105" t="s">
        <v>90</v>
      </c>
      <c r="K28" s="105"/>
      <c r="L28" s="105" t="s">
        <v>90</v>
      </c>
      <c r="M28" s="105"/>
      <c r="N28" s="99"/>
      <c r="O28" s="125" t="n">
        <f aca="false">IF(N28&gt;0,IF(N28-$O$11*NOTICE!$D$25&gt;0,N28-$O$11*NOTICE!$D$25,0),0)</f>
        <v>0</v>
      </c>
      <c r="P28" s="101"/>
      <c r="Q28" s="122"/>
    </row>
    <row r="29" customFormat="false" ht="15.6" hidden="false" customHeight="false" outlineLevel="0" collapsed="false">
      <c r="A29" s="4"/>
      <c r="B29" s="107" t="s">
        <v>91</v>
      </c>
      <c r="C29" s="108" t="s">
        <v>89</v>
      </c>
      <c r="D29" s="107" t="s">
        <v>91</v>
      </c>
      <c r="E29" s="108" t="s">
        <v>89</v>
      </c>
      <c r="F29" s="107" t="s">
        <v>91</v>
      </c>
      <c r="G29" s="108" t="s">
        <v>89</v>
      </c>
      <c r="H29" s="107" t="s">
        <v>91</v>
      </c>
      <c r="I29" s="108" t="s">
        <v>89</v>
      </c>
      <c r="J29" s="107" t="s">
        <v>91</v>
      </c>
      <c r="K29" s="108" t="s">
        <v>89</v>
      </c>
      <c r="L29" s="107" t="s">
        <v>91</v>
      </c>
      <c r="M29" s="108" t="s">
        <v>89</v>
      </c>
      <c r="N29" s="99"/>
      <c r="O29" s="125"/>
      <c r="P29" s="101"/>
      <c r="Q29" s="122"/>
    </row>
    <row r="30" customFormat="false" ht="15.6" hidden="false" customHeight="false" outlineLevel="0" collapsed="false">
      <c r="A30" s="4"/>
      <c r="B30" s="118"/>
      <c r="C30" s="118"/>
      <c r="D30" s="118"/>
      <c r="E30" s="118"/>
      <c r="F30" s="118"/>
      <c r="G30" s="118"/>
      <c r="H30" s="118"/>
      <c r="I30" s="118"/>
      <c r="J30" s="118"/>
      <c r="K30" s="118"/>
      <c r="L30" s="118"/>
      <c r="M30" s="118"/>
      <c r="N30" s="118"/>
      <c r="O30" s="118"/>
      <c r="P30" s="118"/>
      <c r="Q30" s="122"/>
    </row>
    <row r="31" customFormat="false" ht="30.6" hidden="false" customHeight="false" outlineLevel="0" collapsed="false">
      <c r="A31" s="4"/>
      <c r="B31" s="129" t="s">
        <v>92</v>
      </c>
      <c r="C31" s="129"/>
      <c r="D31" s="129"/>
      <c r="E31" s="129"/>
      <c r="F31" s="129"/>
      <c r="G31" s="129"/>
      <c r="H31" s="129"/>
      <c r="I31" s="129"/>
      <c r="J31" s="129"/>
      <c r="K31" s="129"/>
      <c r="L31" s="129"/>
      <c r="M31" s="129"/>
      <c r="N31" s="96" t="s">
        <v>93</v>
      </c>
      <c r="O31" s="95"/>
      <c r="P31" s="101" t="n">
        <f aca="false">SUM(O12:O29)</f>
        <v>0</v>
      </c>
      <c r="Q31" s="122"/>
    </row>
    <row r="32" customFormat="false" ht="15.6" hidden="false" customHeight="false" outlineLevel="0" collapsed="false">
      <c r="A32" s="4"/>
      <c r="B32" s="129"/>
      <c r="C32" s="129"/>
      <c r="D32" s="129"/>
      <c r="E32" s="129"/>
      <c r="F32" s="129"/>
      <c r="G32" s="129"/>
      <c r="H32" s="129"/>
      <c r="I32" s="129"/>
      <c r="J32" s="129"/>
      <c r="K32" s="129"/>
      <c r="L32" s="129"/>
      <c r="M32" s="129"/>
      <c r="N32" s="130" t="s">
        <v>96</v>
      </c>
      <c r="O32" s="121"/>
      <c r="P32" s="131" t="n">
        <f aca="false">P31+'Période 1'!P37</f>
        <v>0</v>
      </c>
      <c r="Q32" s="122"/>
    </row>
    <row r="33" customFormat="false" ht="154.5" hidden="false" customHeight="true" outlineLevel="0" collapsed="false">
      <c r="A33" s="4"/>
      <c r="B33" s="122"/>
      <c r="C33" s="122"/>
      <c r="D33" s="122"/>
      <c r="E33" s="122"/>
      <c r="F33" s="122"/>
      <c r="G33" s="122"/>
      <c r="H33" s="122"/>
      <c r="I33" s="122"/>
      <c r="J33" s="122"/>
      <c r="K33" s="122"/>
      <c r="L33" s="122"/>
      <c r="M33" s="122"/>
      <c r="N33" s="122"/>
      <c r="O33" s="122"/>
      <c r="P33" s="122"/>
      <c r="Q33" s="4"/>
    </row>
  </sheetData>
  <sheetProtection sheet="true" objects="true" scenarios="true"/>
  <mergeCells count="70">
    <mergeCell ref="D2:E2"/>
    <mergeCell ref="J2:N2"/>
    <mergeCell ref="D3:E3"/>
    <mergeCell ref="J3:N3"/>
    <mergeCell ref="D4:E4"/>
    <mergeCell ref="H5:J5"/>
    <mergeCell ref="B6:P6"/>
    <mergeCell ref="B11:C11"/>
    <mergeCell ref="D11:E11"/>
    <mergeCell ref="F11:G11"/>
    <mergeCell ref="H11:I11"/>
    <mergeCell ref="J11:K11"/>
    <mergeCell ref="L11:M11"/>
    <mergeCell ref="N12:N14"/>
    <mergeCell ref="O12:O13"/>
    <mergeCell ref="P12:P14"/>
    <mergeCell ref="B13:C13"/>
    <mergeCell ref="D13:E13"/>
    <mergeCell ref="F13:G13"/>
    <mergeCell ref="H13:I13"/>
    <mergeCell ref="J13:K13"/>
    <mergeCell ref="L13:M13"/>
    <mergeCell ref="N15:N17"/>
    <mergeCell ref="O15:O16"/>
    <mergeCell ref="P15:P17"/>
    <mergeCell ref="B16:C16"/>
    <mergeCell ref="D16:E16"/>
    <mergeCell ref="F16:G16"/>
    <mergeCell ref="H16:I16"/>
    <mergeCell ref="J16:K16"/>
    <mergeCell ref="L16:M16"/>
    <mergeCell ref="N18:N20"/>
    <mergeCell ref="O18:O19"/>
    <mergeCell ref="P18:P20"/>
    <mergeCell ref="B19:C19"/>
    <mergeCell ref="D19:E19"/>
    <mergeCell ref="F19:G19"/>
    <mergeCell ref="H19:I19"/>
    <mergeCell ref="J19:K19"/>
    <mergeCell ref="L19:M19"/>
    <mergeCell ref="N21:N23"/>
    <mergeCell ref="O21:O22"/>
    <mergeCell ref="P21:P23"/>
    <mergeCell ref="B22:C22"/>
    <mergeCell ref="D22:E22"/>
    <mergeCell ref="F22:G22"/>
    <mergeCell ref="H22:I22"/>
    <mergeCell ref="J22:K22"/>
    <mergeCell ref="L22:M22"/>
    <mergeCell ref="N24:N26"/>
    <mergeCell ref="O24:O25"/>
    <mergeCell ref="P24:P26"/>
    <mergeCell ref="B25:C25"/>
    <mergeCell ref="D25:E25"/>
    <mergeCell ref="F25:G25"/>
    <mergeCell ref="H25:I25"/>
    <mergeCell ref="J25:K25"/>
    <mergeCell ref="L25:M25"/>
    <mergeCell ref="N27:N29"/>
    <mergeCell ref="O27:O28"/>
    <mergeCell ref="P27:P29"/>
    <mergeCell ref="B28:C28"/>
    <mergeCell ref="D28:E28"/>
    <mergeCell ref="F28:G28"/>
    <mergeCell ref="H28:I28"/>
    <mergeCell ref="J28:K28"/>
    <mergeCell ref="L28:M28"/>
    <mergeCell ref="B30:P30"/>
    <mergeCell ref="B31:M31"/>
    <mergeCell ref="B32:M32"/>
  </mergeCells>
  <dataValidations count="4">
    <dataValidation allowBlank="true" error="Soit le format horaire n'est pas respecté, soit l'horaire saisi est impossible pour une journée." operator="between" showDropDown="false" showErrorMessage="true" showInputMessage="false" sqref="C12 E12 G12 K12 M12 C14:C15 E14:E15 G14:G15 I14:I15 K14:K15 M14:M15 C17:C18 E17:E18 G17:G18 I17:I18 K17:K18 M17:M18 C20:C21 E20:E21 G20:G21 I20:I21 K20:K21 M20:M21 C23:C24 E23:E24 G23:G24 I23:I24 K23:K24 M23:M24 C26:C27 E26:E27 G26:G27 I26:I27 K26:K27 M26:M27 C29 E29 G29 I29 K29 M29" type="time">
      <formula1>0</formula1>
      <formula2>0.416666666666667</formula2>
    </dataValidation>
    <dataValidation allowBlank="true" operator="equal" showDropDown="false" showErrorMessage="true" showInputMessage="false" sqref="I13 M13 C16 I16 C19 I19 C22 I22 C25 I25 C28 I28" type="list">
      <formula1>LISTE</formula1>
      <formula2>0</formula2>
    </dataValidation>
    <dataValidation allowBlank="true" operator="equal" showDropDown="false" showErrorMessage="true" showInputMessage="false" sqref="B13 D13 F13 H13 J13 B16 D16 F16 H16 J16 L16 B19 D19 F19 H19 J19 L19 B22 D22 F22 H22 J22 L22 B25 D25 F25 H25 J25 L25 B28 D28 F28 H28 J28 L28" type="list">
      <formula1>NOTICE!$O$8:$O$43</formula1>
      <formula2>0</formula2>
    </dataValidation>
    <dataValidation allowBlank="false" operator="between" showDropDown="false" showErrorMessage="true" showInputMessage="true" sqref="B14 D14 F14 H14 J14 L14 B17 D17 F17 H17 J17 L17 B20 D20 F20 H20 J20 L20 B23 D23 F23 H23 J23 L23 B26 D26 F26 H26 J26 L26 B29 D29 F29 H29 J29 L29" type="list">
      <formula1>Etat_108h!$Q$8:$Q$12</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AA3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30" activeCellId="0" sqref="A30"/>
    </sheetView>
  </sheetViews>
  <sheetFormatPr defaultRowHeight="13.2" zeroHeight="false" outlineLevelRow="0" outlineLevelCol="0"/>
  <cols>
    <col collapsed="false" customWidth="true" hidden="false" outlineLevel="0" max="1" min="1" style="3" width="17.56"/>
    <col collapsed="false" customWidth="true" hidden="false" outlineLevel="0" max="2" min="2" style="3" width="11.66"/>
    <col collapsed="false" customWidth="true" hidden="false" outlineLevel="0" max="3" min="3" style="3" width="11.45"/>
    <col collapsed="false" customWidth="true" hidden="false" outlineLevel="0" max="7" min="4" style="3" width="10"/>
    <col collapsed="false" customWidth="false" hidden="false" outlineLevel="0" max="8" min="8" style="3" width="11.56"/>
    <col collapsed="false" customWidth="true" hidden="false" outlineLevel="0" max="9" min="9" style="3" width="10.89"/>
    <col collapsed="false" customWidth="true" hidden="false" outlineLevel="0" max="13" min="10" style="3" width="10"/>
    <col collapsed="false" customWidth="true" hidden="false" outlineLevel="0" max="14" min="14" style="3" width="20.11"/>
    <col collapsed="false" customWidth="false" hidden="true" outlineLevel="0" max="15" min="15" style="3" width="11.52"/>
    <col collapsed="false" customWidth="true" hidden="false" outlineLevel="0" max="16" min="16" style="3" width="18.11"/>
    <col collapsed="false" customWidth="true" hidden="false" outlineLevel="0" max="17" min="17" style="3" width="25.33"/>
    <col collapsed="false" customWidth="true" hidden="false" outlineLevel="0" max="24" min="18" style="3" width="9.11"/>
    <col collapsed="false" customWidth="true" hidden="false" outlineLevel="0" max="25" min="25" style="3" width="2.56"/>
    <col collapsed="false" customWidth="true" hidden="false" outlineLevel="0" max="26" min="26" style="3" width="16.44"/>
    <col collapsed="false" customWidth="true" hidden="false" outlineLevel="0" max="1025" min="27" style="3" width="9.11"/>
  </cols>
  <sheetData>
    <row r="1" customFormat="false" ht="15" hidden="false" customHeight="false" outlineLevel="0" collapsed="false">
      <c r="A1" s="4"/>
      <c r="B1" s="4"/>
      <c r="C1" s="4"/>
      <c r="D1" s="4"/>
      <c r="E1" s="4"/>
      <c r="F1" s="4"/>
      <c r="G1" s="4"/>
      <c r="H1" s="4"/>
      <c r="I1" s="4"/>
      <c r="J1" s="4"/>
      <c r="K1" s="4"/>
      <c r="L1" s="4"/>
      <c r="M1" s="4"/>
      <c r="N1" s="4"/>
      <c r="O1" s="4"/>
      <c r="P1" s="4"/>
      <c r="Q1" s="4"/>
    </row>
    <row r="2" customFormat="false" ht="15.6" hidden="false" customHeight="false" outlineLevel="0" collapsed="false">
      <c r="A2" s="4"/>
      <c r="B2" s="84" t="s">
        <v>2</v>
      </c>
      <c r="C2" s="8" t="s">
        <v>3</v>
      </c>
      <c r="D2" s="85" t="n">
        <f aca="false">NOTICE!D6</f>
        <v>0</v>
      </c>
      <c r="E2" s="85"/>
      <c r="F2" s="48"/>
      <c r="G2" s="84" t="s">
        <v>6</v>
      </c>
      <c r="H2" s="48"/>
      <c r="I2" s="48"/>
      <c r="J2" s="8" t="n">
        <f aca="false">NOTICE!D9</f>
        <v>0</v>
      </c>
      <c r="K2" s="8"/>
      <c r="L2" s="8"/>
      <c r="M2" s="8"/>
      <c r="N2" s="8"/>
      <c r="O2" s="48"/>
      <c r="P2" s="48"/>
      <c r="Q2" s="4"/>
    </row>
    <row r="3" customFormat="false" ht="15.6" hidden="false" customHeight="false" outlineLevel="0" collapsed="false">
      <c r="A3" s="4"/>
      <c r="B3" s="84" t="s">
        <v>4</v>
      </c>
      <c r="C3" s="8" t="s">
        <v>3</v>
      </c>
      <c r="D3" s="85" t="n">
        <f aca="false">NOTICE!D7</f>
        <v>0</v>
      </c>
      <c r="E3" s="85"/>
      <c r="F3" s="48"/>
      <c r="G3" s="84" t="s">
        <v>7</v>
      </c>
      <c r="H3" s="48"/>
      <c r="I3" s="48"/>
      <c r="J3" s="8" t="n">
        <f aca="false">NOTICE!D10</f>
        <v>0</v>
      </c>
      <c r="K3" s="8"/>
      <c r="L3" s="8"/>
      <c r="M3" s="8"/>
      <c r="N3" s="8"/>
      <c r="O3" s="48"/>
      <c r="P3" s="48"/>
      <c r="Q3" s="4"/>
    </row>
    <row r="4" customFormat="false" ht="16.2" hidden="false" customHeight="false" outlineLevel="0" collapsed="false">
      <c r="A4" s="4"/>
      <c r="B4" s="84" t="s">
        <v>5</v>
      </c>
      <c r="C4" s="8" t="s">
        <v>3</v>
      </c>
      <c r="D4" s="86" t="n">
        <f aca="false">NOTICE!D8</f>
        <v>0</v>
      </c>
      <c r="E4" s="86"/>
      <c r="F4" s="56"/>
      <c r="G4" s="56"/>
      <c r="H4" s="48"/>
      <c r="I4" s="48"/>
      <c r="J4" s="48"/>
      <c r="K4" s="48"/>
      <c r="L4" s="48"/>
      <c r="M4" s="48"/>
      <c r="N4" s="48"/>
      <c r="O4" s="48"/>
      <c r="P4" s="48"/>
      <c r="Q4" s="4"/>
    </row>
    <row r="5" customFormat="false" ht="16.2" hidden="false" customHeight="false" outlineLevel="0" collapsed="false">
      <c r="A5" s="4"/>
      <c r="B5" s="56"/>
      <c r="C5" s="8"/>
      <c r="D5" s="86"/>
      <c r="E5" s="86"/>
      <c r="F5" s="56"/>
      <c r="G5" s="56"/>
      <c r="H5" s="87" t="s">
        <v>97</v>
      </c>
      <c r="I5" s="87"/>
      <c r="J5" s="87"/>
      <c r="K5" s="48"/>
      <c r="L5" s="48"/>
      <c r="M5" s="48"/>
      <c r="N5" s="48"/>
      <c r="O5" s="48"/>
      <c r="P5" s="48"/>
      <c r="Q5" s="4"/>
    </row>
    <row r="6" customFormat="false" ht="15" hidden="false" customHeight="false" outlineLevel="0" collapsed="false">
      <c r="A6" s="4"/>
      <c r="B6" s="8"/>
      <c r="C6" s="8"/>
      <c r="D6" s="8"/>
      <c r="E6" s="8"/>
      <c r="F6" s="8"/>
      <c r="G6" s="8"/>
      <c r="H6" s="8"/>
      <c r="I6" s="8"/>
      <c r="J6" s="8"/>
      <c r="K6" s="8"/>
      <c r="L6" s="8"/>
      <c r="M6" s="8"/>
      <c r="N6" s="8"/>
      <c r="O6" s="8"/>
      <c r="P6" s="8"/>
      <c r="Q6" s="4"/>
    </row>
    <row r="7" customFormat="false" ht="17.4" hidden="false" customHeight="false" outlineLevel="0" collapsed="false">
      <c r="A7" s="4"/>
      <c r="B7" s="8"/>
      <c r="C7" s="88"/>
      <c r="D7" s="88"/>
      <c r="E7" s="88"/>
      <c r="F7" s="88"/>
      <c r="G7" s="88"/>
      <c r="H7" s="89" t="s">
        <v>78</v>
      </c>
      <c r="I7" s="88"/>
      <c r="J7" s="8"/>
      <c r="K7" s="8"/>
      <c r="L7" s="8"/>
      <c r="M7" s="8"/>
      <c r="N7" s="8"/>
      <c r="O7" s="8"/>
      <c r="P7" s="8"/>
      <c r="Q7" s="4"/>
    </row>
    <row r="8" customFormat="false" ht="18" hidden="false" customHeight="false" outlineLevel="0" collapsed="false">
      <c r="A8" s="4"/>
      <c r="B8" s="8"/>
      <c r="C8" s="88"/>
      <c r="D8" s="88"/>
      <c r="E8" s="88"/>
      <c r="F8" s="88"/>
      <c r="G8" s="88"/>
      <c r="H8" s="90" t="s">
        <v>79</v>
      </c>
      <c r="I8" s="88"/>
      <c r="J8" s="8"/>
      <c r="K8" s="8"/>
      <c r="L8" s="8"/>
      <c r="M8" s="8"/>
      <c r="N8" s="8"/>
      <c r="O8" s="8"/>
      <c r="P8" s="8"/>
      <c r="Q8" s="4"/>
    </row>
    <row r="9" customFormat="false" ht="18" hidden="false" customHeight="false" outlineLevel="0" collapsed="false">
      <c r="A9" s="4"/>
      <c r="B9" s="8"/>
      <c r="C9" s="8"/>
      <c r="D9" s="8"/>
      <c r="E9" s="8"/>
      <c r="F9" s="8"/>
      <c r="G9" s="8"/>
      <c r="H9" s="90" t="s">
        <v>80</v>
      </c>
      <c r="I9" s="8"/>
      <c r="J9" s="8"/>
      <c r="K9" s="8"/>
      <c r="L9" s="8"/>
      <c r="M9" s="8"/>
      <c r="N9" s="8"/>
      <c r="O9" s="8"/>
      <c r="P9" s="8"/>
      <c r="Q9" s="4"/>
    </row>
    <row r="10" customFormat="false" ht="15" hidden="false" customHeight="false" outlineLevel="0" collapsed="false">
      <c r="A10" s="4"/>
      <c r="B10" s="91" t="n">
        <v>1</v>
      </c>
      <c r="C10" s="91"/>
      <c r="D10" s="91" t="n">
        <v>2</v>
      </c>
      <c r="E10" s="91"/>
      <c r="F10" s="91" t="n">
        <v>3</v>
      </c>
      <c r="G10" s="91"/>
      <c r="H10" s="91" t="n">
        <v>4</v>
      </c>
      <c r="I10" s="91"/>
      <c r="J10" s="91" t="n">
        <v>5</v>
      </c>
      <c r="K10" s="91"/>
      <c r="L10" s="91" t="n">
        <v>6</v>
      </c>
      <c r="M10" s="91"/>
      <c r="N10" s="92" t="n">
        <f aca="false">NOTICE!E30</f>
        <v>44564</v>
      </c>
      <c r="O10" s="8"/>
      <c r="P10" s="8"/>
      <c r="Q10" s="4"/>
    </row>
    <row r="11" customFormat="false" ht="57" hidden="false" customHeight="true" outlineLevel="0" collapsed="false">
      <c r="A11" s="4"/>
      <c r="B11" s="93" t="s">
        <v>81</v>
      </c>
      <c r="C11" s="93"/>
      <c r="D11" s="93" t="s">
        <v>82</v>
      </c>
      <c r="E11" s="93"/>
      <c r="F11" s="93" t="s">
        <v>83</v>
      </c>
      <c r="G11" s="93"/>
      <c r="H11" s="93" t="s">
        <v>84</v>
      </c>
      <c r="I11" s="93"/>
      <c r="J11" s="93" t="s">
        <v>85</v>
      </c>
      <c r="K11" s="93"/>
      <c r="L11" s="93" t="s">
        <v>86</v>
      </c>
      <c r="M11" s="93"/>
      <c r="N11" s="94" t="s">
        <v>87</v>
      </c>
      <c r="O11" s="123" t="n">
        <v>1</v>
      </c>
      <c r="P11" s="96" t="s">
        <v>88</v>
      </c>
      <c r="Q11" s="4"/>
    </row>
    <row r="12" customFormat="false" ht="15.6" hidden="false" customHeight="false" outlineLevel="0" collapsed="false">
      <c r="A12" s="4"/>
      <c r="B12" s="97" t="n">
        <f aca="false">IF(WEEKDAY($N$10,2)=B10,$N$10,"")</f>
        <v>44564</v>
      </c>
      <c r="C12" s="98" t="s">
        <v>89</v>
      </c>
      <c r="D12" s="97" t="n">
        <f aca="false">IF(WEEKDAY($N$10,2)=D10,$N$10,IF(B12&lt;&gt;"",B12+1,""))</f>
        <v>44565</v>
      </c>
      <c r="E12" s="98" t="s">
        <v>89</v>
      </c>
      <c r="F12" s="97" t="n">
        <f aca="false">IF(WEEKDAY($N$10,2)=F10,$N$10,IF(D12&lt;&gt;"",D12+1,""))</f>
        <v>44566</v>
      </c>
      <c r="G12" s="98" t="s">
        <v>89</v>
      </c>
      <c r="H12" s="97" t="n">
        <f aca="false">IF(WEEKDAY($N$10,2)=H10,$N$10,IF(F12&lt;&gt;"",F12+1,""))</f>
        <v>44567</v>
      </c>
      <c r="I12" s="98" t="s">
        <v>89</v>
      </c>
      <c r="J12" s="97" t="n">
        <f aca="false">IF(WEEKDAY($N$10,2)=J10,$N$10,IF(H12&lt;&gt;"",H12+1,""))</f>
        <v>44568</v>
      </c>
      <c r="K12" s="98" t="s">
        <v>89</v>
      </c>
      <c r="L12" s="97" t="n">
        <f aca="false">IF(WEEKDAY($N$10,2)=L10,$N$10,IF(J12&lt;&gt;"",J12+1,""))</f>
        <v>44569</v>
      </c>
      <c r="M12" s="98" t="s">
        <v>89</v>
      </c>
      <c r="N12" s="99" t="n">
        <f aca="false">IF(ISNUMBER(C12),C12,0)+IF(ISNUMBER(E12),E12,0)+IF(ISNUMBER(G12),G12,0)+IF(ISNUMBER(I12),I12,0)+IF(ISNUMBER(K12),K12,0)+IF(ISNUMBER(M12),M12,0)</f>
        <v>0</v>
      </c>
      <c r="O12" s="125" t="n">
        <f aca="false">IF(N12&gt;0,IF(N12-$O$11*NOTICE!$D$25&gt;0,N12-$O$11*NOTICE!$D$25,0),0)</f>
        <v>0</v>
      </c>
      <c r="P12" s="101" t="str">
        <f aca="false">TEXT(O12,"hh:mm")</f>
        <v>00:00</v>
      </c>
      <c r="Q12" s="4"/>
      <c r="Z12" s="102" t="s">
        <v>68</v>
      </c>
      <c r="AA12" s="103" t="n">
        <f aca="false">SUMIFS(C14:M32,B14:L32,"APC")</f>
        <v>0</v>
      </c>
    </row>
    <row r="13" customFormat="false" ht="15.6" hidden="false" customHeight="false" outlineLevel="0" collapsed="false">
      <c r="A13" s="4"/>
      <c r="B13" s="104" t="s">
        <v>90</v>
      </c>
      <c r="C13" s="104"/>
      <c r="D13" s="104" t="s">
        <v>90</v>
      </c>
      <c r="E13" s="104"/>
      <c r="F13" s="112" t="s">
        <v>90</v>
      </c>
      <c r="G13" s="112"/>
      <c r="H13" s="112" t="s">
        <v>90</v>
      </c>
      <c r="I13" s="112"/>
      <c r="J13" s="105" t="s">
        <v>90</v>
      </c>
      <c r="K13" s="105"/>
      <c r="L13" s="105" t="s">
        <v>90</v>
      </c>
      <c r="M13" s="105"/>
      <c r="N13" s="99"/>
      <c r="O13" s="125" t="n">
        <f aca="false">IF(N13&gt;0,IF(N13-$O$11*NOTICE!$D$25&gt;0,N13-$O$11*NOTICE!$D$25,0),0)</f>
        <v>0</v>
      </c>
      <c r="P13" s="101"/>
      <c r="Q13" s="4"/>
      <c r="Z13" s="106" t="s">
        <v>72</v>
      </c>
      <c r="AA13" s="103" t="n">
        <f aca="false">SUMIFS(C14:M32,B14:L32,"Formation")</f>
        <v>0</v>
      </c>
    </row>
    <row r="14" customFormat="false" ht="15.6" hidden="false" customHeight="false" outlineLevel="0" collapsed="false">
      <c r="A14" s="4"/>
      <c r="B14" s="107" t="s">
        <v>91</v>
      </c>
      <c r="C14" s="108" t="s">
        <v>89</v>
      </c>
      <c r="D14" s="107" t="s">
        <v>91</v>
      </c>
      <c r="E14" s="108" t="s">
        <v>89</v>
      </c>
      <c r="F14" s="107" t="s">
        <v>91</v>
      </c>
      <c r="G14" s="108" t="s">
        <v>89</v>
      </c>
      <c r="H14" s="107" t="s">
        <v>91</v>
      </c>
      <c r="I14" s="108" t="s">
        <v>89</v>
      </c>
      <c r="J14" s="107" t="s">
        <v>91</v>
      </c>
      <c r="K14" s="108" t="s">
        <v>89</v>
      </c>
      <c r="L14" s="107" t="s">
        <v>91</v>
      </c>
      <c r="M14" s="108" t="s">
        <v>89</v>
      </c>
      <c r="N14" s="99"/>
      <c r="O14" s="125"/>
      <c r="P14" s="101"/>
      <c r="Q14" s="4"/>
      <c r="Z14" s="109" t="s">
        <v>73</v>
      </c>
      <c r="AA14" s="103" t="n">
        <f aca="false">SUMIFS(C14:M32,B14:L32,"Conseil ecole")</f>
        <v>0</v>
      </c>
    </row>
    <row r="15" customFormat="false" ht="15" hidden="false" customHeight="false" outlineLevel="0" collapsed="false">
      <c r="A15" s="4"/>
      <c r="B15" s="126" t="n">
        <f aca="false">L12+2</f>
        <v>44571</v>
      </c>
      <c r="C15" s="98" t="s">
        <v>89</v>
      </c>
      <c r="D15" s="127" t="n">
        <f aca="false">B15+1</f>
        <v>44572</v>
      </c>
      <c r="E15" s="114" t="s">
        <v>89</v>
      </c>
      <c r="F15" s="128" t="n">
        <f aca="false">D15+1</f>
        <v>44573</v>
      </c>
      <c r="G15" s="114" t="s">
        <v>89</v>
      </c>
      <c r="H15" s="128" t="n">
        <f aca="false">F15+1</f>
        <v>44574</v>
      </c>
      <c r="I15" s="114" t="s">
        <v>89</v>
      </c>
      <c r="J15" s="126" t="n">
        <f aca="false">H15+1</f>
        <v>44575</v>
      </c>
      <c r="K15" s="98" t="s">
        <v>89</v>
      </c>
      <c r="L15" s="126" t="n">
        <f aca="false">J15+1</f>
        <v>44576</v>
      </c>
      <c r="M15" s="98" t="s">
        <v>89</v>
      </c>
      <c r="N15" s="99" t="n">
        <f aca="false">IF(ISNUMBER(C15),C15,0)+IF(ISNUMBER(E15),E15,0)+IF(ISNUMBER(G15),G15,0)+IF(ISNUMBER(I15),I15,0)+IF(ISNUMBER(K15),K15,0)+IF(ISNUMBER(M15),M15,0)</f>
        <v>0</v>
      </c>
      <c r="O15" s="125" t="n">
        <f aca="false">IF(N15&gt;0,IF(N15-$O$11*NOTICE!$D$25&gt;0,N15-$O$11*NOTICE!$D$25,0),0)</f>
        <v>0</v>
      </c>
      <c r="P15" s="101" t="str">
        <f aca="false">TEXT(O15,"hh:mm")</f>
        <v>00:00</v>
      </c>
      <c r="Q15" s="122"/>
      <c r="Z15" s="109" t="s">
        <v>74</v>
      </c>
      <c r="AA15" s="103" t="n">
        <f aca="false">SUMIFS(C14:M32,B14:L32,"autres")</f>
        <v>0</v>
      </c>
    </row>
    <row r="16" customFormat="false" ht="15.6" hidden="false" customHeight="false" outlineLevel="0" collapsed="false">
      <c r="A16" s="4"/>
      <c r="B16" s="112" t="s">
        <v>90</v>
      </c>
      <c r="C16" s="112"/>
      <c r="D16" s="104" t="s">
        <v>90</v>
      </c>
      <c r="E16" s="104"/>
      <c r="F16" s="112" t="s">
        <v>90</v>
      </c>
      <c r="G16" s="112"/>
      <c r="H16" s="112" t="s">
        <v>90</v>
      </c>
      <c r="I16" s="112"/>
      <c r="J16" s="105" t="s">
        <v>90</v>
      </c>
      <c r="K16" s="105"/>
      <c r="L16" s="105" t="s">
        <v>90</v>
      </c>
      <c r="M16" s="105"/>
      <c r="N16" s="99"/>
      <c r="O16" s="125" t="n">
        <f aca="false">IF(N16&gt;0,IF(N16-$O$11*NOTICE!$D$25&gt;0,N16-$O$11*NOTICE!$D$25,0),0)</f>
        <v>0</v>
      </c>
      <c r="P16" s="101"/>
      <c r="Q16" s="132"/>
    </row>
    <row r="17" customFormat="false" ht="15.6" hidden="false" customHeight="false" outlineLevel="0" collapsed="false">
      <c r="A17" s="4"/>
      <c r="B17" s="107" t="s">
        <v>91</v>
      </c>
      <c r="C17" s="108" t="s">
        <v>89</v>
      </c>
      <c r="D17" s="107" t="s">
        <v>91</v>
      </c>
      <c r="E17" s="108" t="s">
        <v>89</v>
      </c>
      <c r="F17" s="107" t="s">
        <v>91</v>
      </c>
      <c r="G17" s="108" t="s">
        <v>89</v>
      </c>
      <c r="H17" s="107" t="s">
        <v>91</v>
      </c>
      <c r="I17" s="108" t="s">
        <v>89</v>
      </c>
      <c r="J17" s="107" t="s">
        <v>91</v>
      </c>
      <c r="K17" s="108" t="s">
        <v>89</v>
      </c>
      <c r="L17" s="107" t="s">
        <v>91</v>
      </c>
      <c r="M17" s="108" t="s">
        <v>89</v>
      </c>
      <c r="N17" s="99"/>
      <c r="O17" s="125"/>
      <c r="P17" s="101"/>
      <c r="Q17" s="132"/>
    </row>
    <row r="18" customFormat="false" ht="15" hidden="false" customHeight="false" outlineLevel="0" collapsed="false">
      <c r="A18" s="4"/>
      <c r="B18" s="126" t="n">
        <f aca="false">B15+7</f>
        <v>44578</v>
      </c>
      <c r="C18" s="98" t="s">
        <v>89</v>
      </c>
      <c r="D18" s="127" t="n">
        <f aca="false">B18+1</f>
        <v>44579</v>
      </c>
      <c r="E18" s="114" t="s">
        <v>89</v>
      </c>
      <c r="F18" s="128" t="n">
        <f aca="false">D18+1</f>
        <v>44580</v>
      </c>
      <c r="G18" s="114" t="s">
        <v>89</v>
      </c>
      <c r="H18" s="128" t="n">
        <f aca="false">F18+1</f>
        <v>44581</v>
      </c>
      <c r="I18" s="114" t="s">
        <v>89</v>
      </c>
      <c r="J18" s="126" t="n">
        <f aca="false">H18+1</f>
        <v>44582</v>
      </c>
      <c r="K18" s="98" t="s">
        <v>89</v>
      </c>
      <c r="L18" s="126" t="n">
        <f aca="false">J18+1</f>
        <v>44583</v>
      </c>
      <c r="M18" s="98" t="s">
        <v>89</v>
      </c>
      <c r="N18" s="99" t="n">
        <f aca="false">IF(ISNUMBER(C18),C18,0)+IF(ISNUMBER(E18),E18,0)+IF(ISNUMBER(G18),G18,0)+IF(ISNUMBER(I18),I18,0)+IF(ISNUMBER(K18),K18,0)+IF(ISNUMBER(M18),M18,0)</f>
        <v>0</v>
      </c>
      <c r="O18" s="125" t="n">
        <f aca="false">IF(N18&gt;0,IF(N18-$O$11*NOTICE!$D$25&gt;0,N18-$O$11*NOTICE!$D$25,0),0)</f>
        <v>0</v>
      </c>
      <c r="P18" s="101" t="str">
        <f aca="false">TEXT(O18,"hh:mm")</f>
        <v>00:00</v>
      </c>
      <c r="Q18" s="132"/>
    </row>
    <row r="19" customFormat="false" ht="15.6" hidden="false" customHeight="false" outlineLevel="0" collapsed="false">
      <c r="A19" s="4"/>
      <c r="B19" s="112" t="s">
        <v>90</v>
      </c>
      <c r="C19" s="112"/>
      <c r="D19" s="104" t="s">
        <v>90</v>
      </c>
      <c r="E19" s="104"/>
      <c r="F19" s="112" t="s">
        <v>90</v>
      </c>
      <c r="G19" s="112"/>
      <c r="H19" s="112" t="s">
        <v>90</v>
      </c>
      <c r="I19" s="112"/>
      <c r="J19" s="105" t="s">
        <v>90</v>
      </c>
      <c r="K19" s="105"/>
      <c r="L19" s="105" t="s">
        <v>90</v>
      </c>
      <c r="M19" s="105"/>
      <c r="N19" s="99"/>
      <c r="O19" s="125" t="n">
        <f aca="false">IF(N19&gt;0,IF(N19-$O$11*NOTICE!$D$25&gt;0,N19-$O$11*NOTICE!$D$25,0),0)</f>
        <v>0</v>
      </c>
      <c r="P19" s="101"/>
      <c r="Q19" s="132"/>
    </row>
    <row r="20" customFormat="false" ht="15.6" hidden="false" customHeight="false" outlineLevel="0" collapsed="false">
      <c r="A20" s="4"/>
      <c r="B20" s="107" t="s">
        <v>91</v>
      </c>
      <c r="C20" s="108" t="s">
        <v>89</v>
      </c>
      <c r="D20" s="107" t="s">
        <v>91</v>
      </c>
      <c r="E20" s="108" t="s">
        <v>89</v>
      </c>
      <c r="F20" s="107" t="s">
        <v>91</v>
      </c>
      <c r="G20" s="108" t="s">
        <v>89</v>
      </c>
      <c r="H20" s="107" t="s">
        <v>91</v>
      </c>
      <c r="I20" s="108" t="s">
        <v>89</v>
      </c>
      <c r="J20" s="107" t="s">
        <v>91</v>
      </c>
      <c r="K20" s="108" t="s">
        <v>89</v>
      </c>
      <c r="L20" s="107" t="s">
        <v>91</v>
      </c>
      <c r="M20" s="108" t="s">
        <v>89</v>
      </c>
      <c r="N20" s="99"/>
      <c r="O20" s="125"/>
      <c r="P20" s="101"/>
      <c r="Q20" s="132"/>
    </row>
    <row r="21" customFormat="false" ht="15" hidden="false" customHeight="false" outlineLevel="0" collapsed="false">
      <c r="A21" s="4"/>
      <c r="B21" s="126" t="n">
        <f aca="false">B18+7</f>
        <v>44585</v>
      </c>
      <c r="C21" s="98" t="s">
        <v>89</v>
      </c>
      <c r="D21" s="127" t="n">
        <f aca="false">B21+1</f>
        <v>44586</v>
      </c>
      <c r="E21" s="114" t="s">
        <v>89</v>
      </c>
      <c r="F21" s="128" t="n">
        <f aca="false">D21+1</f>
        <v>44587</v>
      </c>
      <c r="G21" s="114" t="s">
        <v>89</v>
      </c>
      <c r="H21" s="128" t="n">
        <f aca="false">F21+1</f>
        <v>44588</v>
      </c>
      <c r="I21" s="114" t="s">
        <v>89</v>
      </c>
      <c r="J21" s="126" t="n">
        <f aca="false">H21+1</f>
        <v>44589</v>
      </c>
      <c r="K21" s="98" t="s">
        <v>89</v>
      </c>
      <c r="L21" s="126" t="n">
        <f aca="false">J21+1</f>
        <v>44590</v>
      </c>
      <c r="M21" s="98" t="s">
        <v>89</v>
      </c>
      <c r="N21" s="99" t="n">
        <f aca="false">IF(ISNUMBER(C21),C21,0)+IF(ISNUMBER(E21),E21,0)+IF(ISNUMBER(G21),G21,0)+IF(ISNUMBER(I21),I21,0)+IF(ISNUMBER(K21),K21,0)+IF(ISNUMBER(M21),M21,0)</f>
        <v>0</v>
      </c>
      <c r="O21" s="125" t="n">
        <f aca="false">IF(N21&gt;0,IF(N21-$O$11*NOTICE!$D$25&gt;0,N21-$O$11*NOTICE!$D$25,0),0)</f>
        <v>0</v>
      </c>
      <c r="P21" s="101" t="str">
        <f aca="false">TEXT(O21,"hh:mm")</f>
        <v>00:00</v>
      </c>
      <c r="Q21" s="132"/>
    </row>
    <row r="22" customFormat="false" ht="15.6" hidden="false" customHeight="false" outlineLevel="0" collapsed="false">
      <c r="A22" s="4"/>
      <c r="B22" s="112" t="s">
        <v>90</v>
      </c>
      <c r="C22" s="112"/>
      <c r="D22" s="104" t="s">
        <v>90</v>
      </c>
      <c r="E22" s="104"/>
      <c r="F22" s="112" t="s">
        <v>90</v>
      </c>
      <c r="G22" s="112"/>
      <c r="H22" s="112" t="s">
        <v>90</v>
      </c>
      <c r="I22" s="112"/>
      <c r="J22" s="105" t="s">
        <v>90</v>
      </c>
      <c r="K22" s="105"/>
      <c r="L22" s="105" t="s">
        <v>90</v>
      </c>
      <c r="M22" s="105"/>
      <c r="N22" s="99"/>
      <c r="O22" s="125" t="n">
        <f aca="false">IF(N22&gt;0,IF(N22-$O$11*NOTICE!$D$25&gt;0,N22-$O$11*NOTICE!$D$25,0),0)</f>
        <v>0</v>
      </c>
      <c r="P22" s="101"/>
      <c r="Q22" s="132"/>
    </row>
    <row r="23" customFormat="false" ht="15.6" hidden="false" customHeight="false" outlineLevel="0" collapsed="false">
      <c r="A23" s="4"/>
      <c r="B23" s="107" t="s">
        <v>91</v>
      </c>
      <c r="C23" s="108" t="s">
        <v>89</v>
      </c>
      <c r="D23" s="107" t="s">
        <v>91</v>
      </c>
      <c r="E23" s="108" t="s">
        <v>89</v>
      </c>
      <c r="F23" s="107" t="s">
        <v>91</v>
      </c>
      <c r="G23" s="108" t="s">
        <v>89</v>
      </c>
      <c r="H23" s="107" t="s">
        <v>91</v>
      </c>
      <c r="I23" s="108" t="s">
        <v>89</v>
      </c>
      <c r="J23" s="107" t="s">
        <v>91</v>
      </c>
      <c r="K23" s="108" t="s">
        <v>89</v>
      </c>
      <c r="L23" s="107" t="s">
        <v>91</v>
      </c>
      <c r="M23" s="108" t="s">
        <v>89</v>
      </c>
      <c r="N23" s="99"/>
      <c r="O23" s="125"/>
      <c r="P23" s="101"/>
      <c r="Q23" s="132"/>
    </row>
    <row r="24" customFormat="false" ht="15" hidden="false" customHeight="false" outlineLevel="0" collapsed="false">
      <c r="A24" s="4"/>
      <c r="B24" s="126" t="n">
        <f aca="false">B21+7</f>
        <v>44592</v>
      </c>
      <c r="C24" s="98" t="s">
        <v>89</v>
      </c>
      <c r="D24" s="127" t="n">
        <f aca="false">B24+1</f>
        <v>44593</v>
      </c>
      <c r="E24" s="114" t="s">
        <v>89</v>
      </c>
      <c r="F24" s="128" t="n">
        <f aca="false">D24+1</f>
        <v>44594</v>
      </c>
      <c r="G24" s="114" t="s">
        <v>89</v>
      </c>
      <c r="H24" s="128" t="n">
        <f aca="false">F24+1</f>
        <v>44595</v>
      </c>
      <c r="I24" s="114" t="s">
        <v>89</v>
      </c>
      <c r="J24" s="126" t="n">
        <f aca="false">H24+1</f>
        <v>44596</v>
      </c>
      <c r="K24" s="98" t="s">
        <v>89</v>
      </c>
      <c r="L24" s="126" t="n">
        <f aca="false">J24+1</f>
        <v>44597</v>
      </c>
      <c r="M24" s="98" t="s">
        <v>89</v>
      </c>
      <c r="N24" s="99" t="n">
        <f aca="false">IF(ISNUMBER(C24),C24,0)+IF(ISNUMBER(E24),E24,0)+IF(ISNUMBER(G24),G24,0)+IF(ISNUMBER(I24),I24,0)+IF(ISNUMBER(K24),K24,0)+IF(ISNUMBER(M24),M24,0)</f>
        <v>0</v>
      </c>
      <c r="O24" s="133" t="n">
        <f aca="false">IF(N24&gt;0,IF(N24-$O$11*NOTICE!$D$25&gt;0,N24-$O$11*NOTICE!$D$25,0),0)</f>
        <v>0</v>
      </c>
      <c r="P24" s="134" t="str">
        <f aca="false">TEXT(O24,"hh:mm")</f>
        <v>00:00</v>
      </c>
      <c r="Q24" s="132"/>
    </row>
    <row r="25" customFormat="false" ht="15.6" hidden="false" customHeight="false" outlineLevel="0" collapsed="false">
      <c r="A25" s="4"/>
      <c r="B25" s="112" t="s">
        <v>90</v>
      </c>
      <c r="C25" s="112"/>
      <c r="D25" s="104" t="s">
        <v>90</v>
      </c>
      <c r="E25" s="104"/>
      <c r="F25" s="112" t="s">
        <v>90</v>
      </c>
      <c r="G25" s="112"/>
      <c r="H25" s="112" t="s">
        <v>90</v>
      </c>
      <c r="I25" s="112"/>
      <c r="J25" s="112" t="s">
        <v>90</v>
      </c>
      <c r="K25" s="112"/>
      <c r="L25" s="112" t="s">
        <v>90</v>
      </c>
      <c r="M25" s="112"/>
      <c r="N25" s="99"/>
      <c r="O25" s="133"/>
      <c r="P25" s="134"/>
      <c r="Q25" s="132"/>
    </row>
    <row r="26" customFormat="false" ht="15.6" hidden="false" customHeight="false" outlineLevel="0" collapsed="false">
      <c r="A26" s="4"/>
      <c r="B26" s="107" t="s">
        <v>91</v>
      </c>
      <c r="C26" s="108" t="s">
        <v>89</v>
      </c>
      <c r="D26" s="107" t="s">
        <v>91</v>
      </c>
      <c r="E26" s="108" t="s">
        <v>89</v>
      </c>
      <c r="F26" s="107" t="s">
        <v>91</v>
      </c>
      <c r="G26" s="108" t="s">
        <v>89</v>
      </c>
      <c r="H26" s="107" t="s">
        <v>91</v>
      </c>
      <c r="I26" s="108" t="s">
        <v>89</v>
      </c>
      <c r="J26" s="107" t="s">
        <v>91</v>
      </c>
      <c r="K26" s="108" t="s">
        <v>89</v>
      </c>
      <c r="L26" s="107" t="s">
        <v>91</v>
      </c>
      <c r="M26" s="108" t="s">
        <v>89</v>
      </c>
      <c r="N26" s="99"/>
      <c r="O26" s="135"/>
      <c r="P26" s="134"/>
      <c r="Q26" s="5"/>
    </row>
    <row r="27" customFormat="false" ht="15" hidden="false" customHeight="false" outlineLevel="0" collapsed="false">
      <c r="A27" s="4"/>
      <c r="B27" s="126" t="n">
        <f aca="false">B24+7</f>
        <v>44599</v>
      </c>
      <c r="C27" s="98" t="s">
        <v>89</v>
      </c>
      <c r="D27" s="127" t="n">
        <f aca="false">B27+1</f>
        <v>44600</v>
      </c>
      <c r="E27" s="114" t="s">
        <v>89</v>
      </c>
      <c r="F27" s="128" t="n">
        <f aca="false">D27+1</f>
        <v>44601</v>
      </c>
      <c r="G27" s="114" t="s">
        <v>89</v>
      </c>
      <c r="H27" s="128" t="n">
        <f aca="false">F27+1</f>
        <v>44602</v>
      </c>
      <c r="I27" s="114" t="s">
        <v>89</v>
      </c>
      <c r="J27" s="126" t="n">
        <f aca="false">H27+1</f>
        <v>44603</v>
      </c>
      <c r="K27" s="98" t="s">
        <v>89</v>
      </c>
      <c r="L27" s="126" t="n">
        <f aca="false">J27+1</f>
        <v>44604</v>
      </c>
      <c r="M27" s="98" t="s">
        <v>89</v>
      </c>
      <c r="N27" s="99" t="n">
        <f aca="false">IF(ISNUMBER(C27),C27,0)+IF(ISNUMBER(E27),E27,0)+IF(ISNUMBER(G27),G27,0)+IF(ISNUMBER(I27),I27,0)+IF(ISNUMBER(K27),K27,0)+IF(ISNUMBER(M27),M27,0)</f>
        <v>0</v>
      </c>
      <c r="O27" s="133" t="n">
        <f aca="false">IF(N27&gt;0,IF(N27-$O$11*NOTICE!$D$25&gt;0,N27-$O$11*NOTICE!$D$25,0),0)</f>
        <v>0</v>
      </c>
      <c r="P27" s="134" t="str">
        <f aca="false">TEXT(O27,"hh:mm")</f>
        <v>00:00</v>
      </c>
      <c r="Q27" s="4"/>
    </row>
    <row r="28" customFormat="false" ht="15.6" hidden="false" customHeight="false" outlineLevel="0" collapsed="false">
      <c r="A28" s="4"/>
      <c r="B28" s="112" t="s">
        <v>90</v>
      </c>
      <c r="C28" s="112"/>
      <c r="D28" s="104" t="s">
        <v>90</v>
      </c>
      <c r="E28" s="104"/>
      <c r="F28" s="112" t="s">
        <v>90</v>
      </c>
      <c r="G28" s="112"/>
      <c r="H28" s="112" t="s">
        <v>90</v>
      </c>
      <c r="I28" s="112"/>
      <c r="J28" s="112" t="s">
        <v>90</v>
      </c>
      <c r="K28" s="112"/>
      <c r="L28" s="112" t="s">
        <v>90</v>
      </c>
      <c r="M28" s="112"/>
      <c r="N28" s="99"/>
      <c r="O28" s="133"/>
      <c r="P28" s="134"/>
      <c r="Q28" s="4"/>
    </row>
    <row r="29" customFormat="false" ht="15.6" hidden="false" customHeight="false" outlineLevel="0" collapsed="false">
      <c r="A29" s="4"/>
      <c r="B29" s="107" t="s">
        <v>91</v>
      </c>
      <c r="C29" s="108" t="s">
        <v>89</v>
      </c>
      <c r="D29" s="107" t="s">
        <v>91</v>
      </c>
      <c r="E29" s="108" t="s">
        <v>89</v>
      </c>
      <c r="F29" s="107" t="s">
        <v>91</v>
      </c>
      <c r="G29" s="108" t="s">
        <v>89</v>
      </c>
      <c r="H29" s="107" t="s">
        <v>91</v>
      </c>
      <c r="I29" s="108" t="s">
        <v>89</v>
      </c>
      <c r="J29" s="107" t="s">
        <v>91</v>
      </c>
      <c r="K29" s="108" t="s">
        <v>89</v>
      </c>
      <c r="L29" s="107" t="s">
        <v>91</v>
      </c>
      <c r="M29" s="108" t="s">
        <v>89</v>
      </c>
      <c r="N29" s="99"/>
      <c r="O29" s="135"/>
      <c r="P29" s="134"/>
      <c r="Q29" s="4"/>
    </row>
    <row r="30" customFormat="false" ht="15.6" hidden="false" customHeight="false" outlineLevel="0" collapsed="false">
      <c r="A30" s="4"/>
      <c r="B30" s="136"/>
      <c r="C30" s="136"/>
      <c r="D30" s="136"/>
      <c r="E30" s="136"/>
      <c r="F30" s="136"/>
      <c r="G30" s="136"/>
      <c r="H30" s="136"/>
      <c r="I30" s="136"/>
      <c r="J30" s="136"/>
      <c r="K30" s="136"/>
      <c r="L30" s="136"/>
      <c r="M30" s="136"/>
      <c r="N30" s="136"/>
      <c r="O30" s="136"/>
      <c r="P30" s="136"/>
      <c r="Q30" s="4"/>
    </row>
    <row r="31" customFormat="false" ht="43.5" hidden="false" customHeight="true" outlineLevel="0" collapsed="false">
      <c r="A31" s="4"/>
      <c r="B31" s="129" t="s">
        <v>92</v>
      </c>
      <c r="C31" s="129"/>
      <c r="D31" s="129"/>
      <c r="E31" s="129"/>
      <c r="F31" s="129"/>
      <c r="G31" s="129"/>
      <c r="H31" s="129"/>
      <c r="I31" s="129"/>
      <c r="J31" s="129"/>
      <c r="K31" s="129"/>
      <c r="L31" s="129"/>
      <c r="M31" s="129"/>
      <c r="N31" s="96" t="s">
        <v>93</v>
      </c>
      <c r="O31" s="95"/>
      <c r="P31" s="101" t="n">
        <f aca="false">SUM(O12:O30)</f>
        <v>0</v>
      </c>
      <c r="Q31" s="4"/>
    </row>
    <row r="32" customFormat="false" ht="36" hidden="false" customHeight="true" outlineLevel="0" collapsed="false">
      <c r="A32" s="4"/>
      <c r="B32" s="129"/>
      <c r="C32" s="129"/>
      <c r="D32" s="129"/>
      <c r="E32" s="129"/>
      <c r="F32" s="129"/>
      <c r="G32" s="129"/>
      <c r="H32" s="129"/>
      <c r="I32" s="129"/>
      <c r="J32" s="129"/>
      <c r="K32" s="129"/>
      <c r="L32" s="129"/>
      <c r="M32" s="129"/>
      <c r="N32" s="130" t="s">
        <v>96</v>
      </c>
      <c r="O32" s="121"/>
      <c r="P32" s="131" t="n">
        <f aca="false">P31+'Période 2'!P32</f>
        <v>0</v>
      </c>
      <c r="Q32" s="4"/>
    </row>
    <row r="33" customFormat="false" ht="154.5" hidden="false" customHeight="true" outlineLevel="0" collapsed="false">
      <c r="A33" s="4"/>
      <c r="B33" s="122"/>
      <c r="C33" s="122"/>
      <c r="D33" s="122"/>
      <c r="E33" s="122"/>
      <c r="F33" s="122"/>
      <c r="G33" s="122"/>
      <c r="H33" s="122"/>
      <c r="I33" s="122"/>
      <c r="J33" s="122"/>
      <c r="K33" s="122"/>
      <c r="L33" s="122"/>
      <c r="M33" s="122"/>
      <c r="N33" s="122"/>
      <c r="O33" s="122"/>
      <c r="P33" s="122"/>
      <c r="Q33" s="4"/>
    </row>
  </sheetData>
  <sheetProtection sheet="true" objects="true" scenarios="true"/>
  <mergeCells count="70">
    <mergeCell ref="D2:E2"/>
    <mergeCell ref="J2:N2"/>
    <mergeCell ref="D3:E3"/>
    <mergeCell ref="J3:N3"/>
    <mergeCell ref="D4:E4"/>
    <mergeCell ref="H5:J5"/>
    <mergeCell ref="B6:P6"/>
    <mergeCell ref="B11:C11"/>
    <mergeCell ref="D11:E11"/>
    <mergeCell ref="F11:G11"/>
    <mergeCell ref="H11:I11"/>
    <mergeCell ref="J11:K11"/>
    <mergeCell ref="L11:M11"/>
    <mergeCell ref="N12:N14"/>
    <mergeCell ref="O12:O13"/>
    <mergeCell ref="P12:P14"/>
    <mergeCell ref="B13:C13"/>
    <mergeCell ref="D13:E13"/>
    <mergeCell ref="F13:G13"/>
    <mergeCell ref="H13:I13"/>
    <mergeCell ref="J13:K13"/>
    <mergeCell ref="L13:M13"/>
    <mergeCell ref="N15:N17"/>
    <mergeCell ref="O15:O16"/>
    <mergeCell ref="P15:P17"/>
    <mergeCell ref="B16:C16"/>
    <mergeCell ref="D16:E16"/>
    <mergeCell ref="F16:G16"/>
    <mergeCell ref="H16:I16"/>
    <mergeCell ref="J16:K16"/>
    <mergeCell ref="L16:M16"/>
    <mergeCell ref="N18:N20"/>
    <mergeCell ref="O18:O19"/>
    <mergeCell ref="P18:P20"/>
    <mergeCell ref="B19:C19"/>
    <mergeCell ref="D19:E19"/>
    <mergeCell ref="F19:G19"/>
    <mergeCell ref="H19:I19"/>
    <mergeCell ref="J19:K19"/>
    <mergeCell ref="L19:M19"/>
    <mergeCell ref="N21:N23"/>
    <mergeCell ref="O21:O22"/>
    <mergeCell ref="P21:P23"/>
    <mergeCell ref="B22:C22"/>
    <mergeCell ref="D22:E22"/>
    <mergeCell ref="F22:G22"/>
    <mergeCell ref="H22:I22"/>
    <mergeCell ref="J22:K22"/>
    <mergeCell ref="L22:M22"/>
    <mergeCell ref="N24:N26"/>
    <mergeCell ref="O24:O25"/>
    <mergeCell ref="P24:P26"/>
    <mergeCell ref="B25:C25"/>
    <mergeCell ref="D25:E25"/>
    <mergeCell ref="F25:G25"/>
    <mergeCell ref="H25:I25"/>
    <mergeCell ref="J25:K25"/>
    <mergeCell ref="L25:M25"/>
    <mergeCell ref="N27:N29"/>
    <mergeCell ref="O27:O28"/>
    <mergeCell ref="P27:P29"/>
    <mergeCell ref="B28:C28"/>
    <mergeCell ref="D28:E28"/>
    <mergeCell ref="F28:G28"/>
    <mergeCell ref="H28:I28"/>
    <mergeCell ref="J28:K28"/>
    <mergeCell ref="L28:M28"/>
    <mergeCell ref="B30:P30"/>
    <mergeCell ref="B31:M31"/>
    <mergeCell ref="B32:M32"/>
  </mergeCells>
  <dataValidations count="5">
    <dataValidation allowBlank="true" operator="between" showDropDown="false" showErrorMessage="true" showInputMessage="true" sqref="B29 D29 F29 H29 J29 L29" type="list">
      <formula1>$Z$12:$Z$15</formula1>
      <formula2>0</formula2>
    </dataValidation>
    <dataValidation allowBlank="false" operator="between" showDropDown="false" showErrorMessage="true" showInputMessage="true" sqref="B14 D14 F14 H14 J14 L14 B17 D17 F17 H17 J17 L17 B20 D20 F20 H20 J20 L20 B23 D23 F23 H23 J23 L23 B26 D26 F26 H26 J26 L26" type="list">
      <formula1>Etat_108h!$Q$8:$Q$12</formula1>
      <formula2>0</formula2>
    </dataValidation>
    <dataValidation allowBlank="true" operator="between" showDropDown="false" showErrorMessage="true" showInputMessage="false" sqref="B30" type="list">
      <formula1>LISTE</formula1>
      <formula2>0</formula2>
    </dataValidation>
    <dataValidation allowBlank="true" error="Soit le format horaire n'est pas respecté, soit l'horaire saisi est impossible pour une journée." operator="between" showDropDown="false" showErrorMessage="true" showInputMessage="false" sqref="C12 E12 G12 I12 K12 M12 C14 E14:E15 G14:G15 I14:I15 K14:K15 M14:M15 C17:C18 E17:E18 G17:G18 I17:I18 K17:K18 M17:M18 C20:C21 E20:E21 G20:G21 I20:I21 K20:K21 M20:M21 C23:C24 E23:E24 G23:G24 I23:I24 K23:K24 M23:M24 C26:C27 E26:E27 G26:G27 I26:I27 K26:K27 M26:M27 C29 E29 G29 I29 K29 M29" type="time">
      <formula1>0</formula1>
      <formula2>0.416666666666667</formula2>
    </dataValidation>
    <dataValidation allowBlank="true" operator="between" showDropDown="false" showErrorMessage="true" showInputMessage="false" sqref="B13:M13 B16:M16 B19:M19 B22:M22 B25:M25" type="list">
      <formula1>NOTICE!$O$8:$O$43</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A1:AA3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33" activeCellId="0" sqref="A33"/>
    </sheetView>
  </sheetViews>
  <sheetFormatPr defaultRowHeight="13.2" zeroHeight="false" outlineLevelRow="0" outlineLevelCol="0"/>
  <cols>
    <col collapsed="false" customWidth="true" hidden="false" outlineLevel="0" max="1" min="1" style="3" width="18.33"/>
    <col collapsed="false" customWidth="true" hidden="false" outlineLevel="0" max="2" min="2" style="3" width="11.66"/>
    <col collapsed="false" customWidth="true" hidden="false" outlineLevel="0" max="3" min="3" style="3" width="9.89"/>
    <col collapsed="false" customWidth="true" hidden="false" outlineLevel="0" max="13" min="4" style="3" width="10"/>
    <col collapsed="false" customWidth="true" hidden="false" outlineLevel="0" max="14" min="14" style="3" width="17.56"/>
    <col collapsed="false" customWidth="false" hidden="true" outlineLevel="0" max="15" min="15" style="3" width="11.52"/>
    <col collapsed="false" customWidth="true" hidden="false" outlineLevel="0" max="16" min="16" style="3" width="17.89"/>
    <col collapsed="false" customWidth="true" hidden="false" outlineLevel="0" max="17" min="17" style="3" width="31.34"/>
    <col collapsed="false" customWidth="true" hidden="false" outlineLevel="0" max="25" min="18" style="3" width="9.11"/>
    <col collapsed="false" customWidth="true" hidden="false" outlineLevel="0" max="26" min="26" style="3" width="20.99"/>
    <col collapsed="false" customWidth="true" hidden="false" outlineLevel="0" max="1025" min="27" style="3" width="9.11"/>
  </cols>
  <sheetData>
    <row r="1" customFormat="false" ht="15" hidden="false" customHeight="false" outlineLevel="0" collapsed="false">
      <c r="A1" s="4"/>
      <c r="B1" s="4"/>
      <c r="C1" s="4"/>
      <c r="D1" s="4"/>
      <c r="E1" s="4"/>
      <c r="F1" s="4"/>
      <c r="G1" s="4"/>
      <c r="H1" s="4"/>
      <c r="I1" s="4"/>
      <c r="J1" s="4"/>
      <c r="K1" s="4"/>
      <c r="L1" s="4"/>
      <c r="M1" s="4"/>
      <c r="N1" s="4"/>
      <c r="O1" s="4"/>
      <c r="P1" s="4"/>
      <c r="Q1" s="4"/>
    </row>
    <row r="2" customFormat="false" ht="15.6" hidden="false" customHeight="false" outlineLevel="0" collapsed="false">
      <c r="A2" s="4"/>
      <c r="B2" s="84" t="s">
        <v>2</v>
      </c>
      <c r="C2" s="8" t="s">
        <v>3</v>
      </c>
      <c r="D2" s="85" t="n">
        <f aca="false">NOTICE!D6</f>
        <v>0</v>
      </c>
      <c r="E2" s="85"/>
      <c r="F2" s="48"/>
      <c r="G2" s="84" t="s">
        <v>6</v>
      </c>
      <c r="H2" s="48"/>
      <c r="I2" s="48"/>
      <c r="J2" s="8" t="n">
        <f aca="false">NOTICE!D9</f>
        <v>0</v>
      </c>
      <c r="K2" s="8"/>
      <c r="L2" s="8"/>
      <c r="M2" s="8"/>
      <c r="N2" s="8"/>
      <c r="O2" s="48"/>
      <c r="P2" s="48"/>
      <c r="Q2" s="122"/>
    </row>
    <row r="3" customFormat="false" ht="15.6" hidden="false" customHeight="false" outlineLevel="0" collapsed="false">
      <c r="A3" s="4"/>
      <c r="B3" s="84" t="s">
        <v>4</v>
      </c>
      <c r="C3" s="8" t="s">
        <v>3</v>
      </c>
      <c r="D3" s="85" t="n">
        <f aca="false">NOTICE!D7</f>
        <v>0</v>
      </c>
      <c r="E3" s="85"/>
      <c r="F3" s="48"/>
      <c r="G3" s="84" t="s">
        <v>7</v>
      </c>
      <c r="H3" s="48"/>
      <c r="I3" s="48"/>
      <c r="J3" s="8" t="n">
        <f aca="false">NOTICE!D10</f>
        <v>0</v>
      </c>
      <c r="K3" s="8"/>
      <c r="L3" s="8"/>
      <c r="M3" s="8"/>
      <c r="N3" s="8"/>
      <c r="O3" s="48"/>
      <c r="P3" s="48"/>
      <c r="Q3" s="122"/>
    </row>
    <row r="4" customFormat="false" ht="16.2" hidden="false" customHeight="false" outlineLevel="0" collapsed="false">
      <c r="A4" s="4"/>
      <c r="B4" s="84" t="s">
        <v>5</v>
      </c>
      <c r="C4" s="8" t="s">
        <v>3</v>
      </c>
      <c r="D4" s="86" t="n">
        <f aca="false">NOTICE!D8</f>
        <v>0</v>
      </c>
      <c r="E4" s="86"/>
      <c r="F4" s="56"/>
      <c r="G4" s="56"/>
      <c r="H4" s="48"/>
      <c r="I4" s="48"/>
      <c r="J4" s="48"/>
      <c r="K4" s="48"/>
      <c r="L4" s="48"/>
      <c r="M4" s="48"/>
      <c r="N4" s="48"/>
      <c r="O4" s="48"/>
      <c r="P4" s="48"/>
      <c r="Q4" s="122"/>
    </row>
    <row r="5" customFormat="false" ht="16.2" hidden="false" customHeight="false" outlineLevel="0" collapsed="false">
      <c r="A5" s="4"/>
      <c r="B5" s="56"/>
      <c r="C5" s="8"/>
      <c r="D5" s="86"/>
      <c r="E5" s="86"/>
      <c r="F5" s="56"/>
      <c r="G5" s="56"/>
      <c r="H5" s="87" t="s">
        <v>98</v>
      </c>
      <c r="I5" s="87"/>
      <c r="J5" s="87"/>
      <c r="K5" s="48"/>
      <c r="L5" s="48"/>
      <c r="M5" s="48"/>
      <c r="N5" s="48"/>
      <c r="O5" s="48"/>
      <c r="P5" s="48"/>
      <c r="Q5" s="122"/>
    </row>
    <row r="6" customFormat="false" ht="15" hidden="false" customHeight="false" outlineLevel="0" collapsed="false">
      <c r="A6" s="4"/>
      <c r="B6" s="8"/>
      <c r="C6" s="8"/>
      <c r="D6" s="8"/>
      <c r="E6" s="8"/>
      <c r="F6" s="8"/>
      <c r="G6" s="8"/>
      <c r="H6" s="8"/>
      <c r="I6" s="8"/>
      <c r="J6" s="8"/>
      <c r="K6" s="8"/>
      <c r="L6" s="8"/>
      <c r="M6" s="8"/>
      <c r="N6" s="8"/>
      <c r="O6" s="8"/>
      <c r="P6" s="8"/>
      <c r="Q6" s="122"/>
    </row>
    <row r="7" customFormat="false" ht="17.4" hidden="false" customHeight="false" outlineLevel="0" collapsed="false">
      <c r="A7" s="4"/>
      <c r="B7" s="8"/>
      <c r="C7" s="88"/>
      <c r="D7" s="88"/>
      <c r="E7" s="88"/>
      <c r="F7" s="88"/>
      <c r="G7" s="88"/>
      <c r="H7" s="89" t="s">
        <v>78</v>
      </c>
      <c r="I7" s="88"/>
      <c r="J7" s="8"/>
      <c r="K7" s="8"/>
      <c r="L7" s="8"/>
      <c r="M7" s="8"/>
      <c r="N7" s="8"/>
      <c r="O7" s="8"/>
      <c r="P7" s="8"/>
      <c r="Q7" s="122"/>
    </row>
    <row r="8" customFormat="false" ht="18" hidden="false" customHeight="false" outlineLevel="0" collapsed="false">
      <c r="A8" s="4"/>
      <c r="B8" s="8"/>
      <c r="C8" s="88"/>
      <c r="D8" s="88"/>
      <c r="E8" s="88"/>
      <c r="F8" s="88"/>
      <c r="G8" s="88"/>
      <c r="H8" s="90" t="s">
        <v>79</v>
      </c>
      <c r="I8" s="88"/>
      <c r="J8" s="8"/>
      <c r="K8" s="8"/>
      <c r="L8" s="8"/>
      <c r="M8" s="8"/>
      <c r="N8" s="8"/>
      <c r="O8" s="8"/>
      <c r="P8" s="8"/>
      <c r="Q8" s="122"/>
    </row>
    <row r="9" customFormat="false" ht="18" hidden="false" customHeight="false" outlineLevel="0" collapsed="false">
      <c r="A9" s="4"/>
      <c r="B9" s="8"/>
      <c r="C9" s="8"/>
      <c r="D9" s="8"/>
      <c r="E9" s="8"/>
      <c r="F9" s="8"/>
      <c r="G9" s="8"/>
      <c r="H9" s="90" t="s">
        <v>80</v>
      </c>
      <c r="I9" s="8"/>
      <c r="J9" s="8"/>
      <c r="K9" s="8"/>
      <c r="L9" s="8"/>
      <c r="M9" s="8"/>
      <c r="N9" s="8"/>
      <c r="O9" s="8"/>
      <c r="P9" s="8"/>
      <c r="Q9" s="122"/>
    </row>
    <row r="10" customFormat="false" ht="15" hidden="false" customHeight="false" outlineLevel="0" collapsed="false">
      <c r="A10" s="4"/>
      <c r="B10" s="91" t="n">
        <v>1</v>
      </c>
      <c r="C10" s="91"/>
      <c r="D10" s="91" t="n">
        <v>2</v>
      </c>
      <c r="E10" s="91"/>
      <c r="F10" s="91" t="n">
        <v>3</v>
      </c>
      <c r="G10" s="91"/>
      <c r="H10" s="91" t="n">
        <v>4</v>
      </c>
      <c r="I10" s="91"/>
      <c r="J10" s="91" t="n">
        <v>5</v>
      </c>
      <c r="K10" s="91"/>
      <c r="L10" s="91" t="n">
        <v>6</v>
      </c>
      <c r="M10" s="91"/>
      <c r="N10" s="92" t="n">
        <f aca="false">NOTICE!E31</f>
        <v>44620</v>
      </c>
      <c r="O10" s="8"/>
      <c r="P10" s="8"/>
      <c r="Q10" s="122"/>
    </row>
    <row r="11" customFormat="false" ht="45.6" hidden="false" customHeight="false" outlineLevel="0" collapsed="false">
      <c r="A11" s="4"/>
      <c r="B11" s="93" t="s">
        <v>81</v>
      </c>
      <c r="C11" s="93"/>
      <c r="D11" s="93" t="s">
        <v>82</v>
      </c>
      <c r="E11" s="93"/>
      <c r="F11" s="93" t="s">
        <v>83</v>
      </c>
      <c r="G11" s="93"/>
      <c r="H11" s="93" t="s">
        <v>84</v>
      </c>
      <c r="I11" s="93"/>
      <c r="J11" s="93" t="s">
        <v>85</v>
      </c>
      <c r="K11" s="93"/>
      <c r="L11" s="93" t="s">
        <v>86</v>
      </c>
      <c r="M11" s="93"/>
      <c r="N11" s="94" t="s">
        <v>87</v>
      </c>
      <c r="O11" s="123" t="n">
        <v>1</v>
      </c>
      <c r="P11" s="96" t="s">
        <v>88</v>
      </c>
      <c r="Q11" s="122"/>
    </row>
    <row r="12" customFormat="false" ht="15.6" hidden="false" customHeight="false" outlineLevel="0" collapsed="false">
      <c r="A12" s="4"/>
      <c r="B12" s="97" t="n">
        <f aca="false">IF(WEEKDAY($N$10,2)=B10,$N$10,"")</f>
        <v>44620</v>
      </c>
      <c r="C12" s="98" t="s">
        <v>89</v>
      </c>
      <c r="D12" s="97" t="n">
        <f aca="false">IF(WEEKDAY($N$10,2)=D10,$N$10,IF(B12&lt;&gt;"",B12+1,""))</f>
        <v>44621</v>
      </c>
      <c r="E12" s="98" t="s">
        <v>89</v>
      </c>
      <c r="F12" s="97" t="n">
        <f aca="false">IF(WEEKDAY($N$10,2)=F10,$N$10,IF(D12&lt;&gt;"",D12+1,""))</f>
        <v>44622</v>
      </c>
      <c r="G12" s="98" t="s">
        <v>89</v>
      </c>
      <c r="H12" s="97" t="n">
        <f aca="false">IF(WEEKDAY($N$10,2)=H10,$N$10,IF(F12&lt;&gt;"",F12+1,""))</f>
        <v>44623</v>
      </c>
      <c r="I12" s="98" t="s">
        <v>89</v>
      </c>
      <c r="J12" s="97" t="n">
        <f aca="false">IF(WEEKDAY($N$10,2)=J10,$N$10,IF(H12&lt;&gt;"",H12+1,""))</f>
        <v>44624</v>
      </c>
      <c r="K12" s="98" t="s">
        <v>89</v>
      </c>
      <c r="L12" s="97" t="n">
        <f aca="false">IF(WEEKDAY($N$10,2)=L10,$N$10,IF(J12&lt;&gt;"",J12+1,""))</f>
        <v>44625</v>
      </c>
      <c r="M12" s="98" t="s">
        <v>89</v>
      </c>
      <c r="N12" s="99" t="n">
        <f aca="false">IF(ISNUMBER(C12),C12,0)+IF(ISNUMBER(E12),E12,0)+IF(ISNUMBER(G12),G12,0)+IF(ISNUMBER(I12),I12,0)+IF(ISNUMBER(K12),K12,0)+IF(ISNUMBER(M12),M12,0)</f>
        <v>0</v>
      </c>
      <c r="O12" s="125" t="n">
        <f aca="false">IF(N12&gt;0,IF(N12-$O$11*NOTICE!$D$25&gt;0,N12-$O$11*NOTICE!$D$25,0),0)</f>
        <v>0</v>
      </c>
      <c r="P12" s="101" t="str">
        <f aca="false">TEXT(O12,"hh:mm")</f>
        <v>00:00</v>
      </c>
      <c r="Q12" s="122"/>
      <c r="Z12" s="102" t="s">
        <v>68</v>
      </c>
      <c r="AA12" s="103" t="n">
        <f aca="false">SUMIFS(C14:M35,B14:L35,"APC")</f>
        <v>0</v>
      </c>
    </row>
    <row r="13" customFormat="false" ht="15.6" hidden="false" customHeight="false" outlineLevel="0" collapsed="false">
      <c r="A13" s="4"/>
      <c r="B13" s="112" t="s">
        <v>90</v>
      </c>
      <c r="C13" s="112"/>
      <c r="D13" s="104" t="s">
        <v>90</v>
      </c>
      <c r="E13" s="104"/>
      <c r="F13" s="112" t="s">
        <v>90</v>
      </c>
      <c r="G13" s="112"/>
      <c r="H13" s="112" t="s">
        <v>90</v>
      </c>
      <c r="I13" s="112"/>
      <c r="J13" s="105" t="s">
        <v>90</v>
      </c>
      <c r="K13" s="105"/>
      <c r="L13" s="105" t="s">
        <v>90</v>
      </c>
      <c r="M13" s="105"/>
      <c r="N13" s="99"/>
      <c r="O13" s="125" t="n">
        <f aca="false">IF(N13&gt;0,IF(N13-$O$11*NOTICE!$D$25&gt;0,N13-$O$11*NOTICE!$D$25,0),0)</f>
        <v>0</v>
      </c>
      <c r="P13" s="101"/>
      <c r="Q13" s="122"/>
      <c r="Z13" s="106" t="s">
        <v>72</v>
      </c>
      <c r="AA13" s="103" t="n">
        <f aca="false">SUMIFS(C14:M35,B14:L35,"Formation")</f>
        <v>0</v>
      </c>
    </row>
    <row r="14" customFormat="false" ht="15.6" hidden="false" customHeight="false" outlineLevel="0" collapsed="false">
      <c r="A14" s="4"/>
      <c r="B14" s="107" t="s">
        <v>91</v>
      </c>
      <c r="C14" s="108" t="s">
        <v>89</v>
      </c>
      <c r="D14" s="107" t="s">
        <v>91</v>
      </c>
      <c r="E14" s="108" t="s">
        <v>89</v>
      </c>
      <c r="F14" s="107" t="s">
        <v>91</v>
      </c>
      <c r="G14" s="108" t="s">
        <v>89</v>
      </c>
      <c r="H14" s="107" t="s">
        <v>91</v>
      </c>
      <c r="I14" s="108" t="s">
        <v>89</v>
      </c>
      <c r="J14" s="107" t="s">
        <v>91</v>
      </c>
      <c r="K14" s="108" t="s">
        <v>89</v>
      </c>
      <c r="L14" s="107" t="s">
        <v>91</v>
      </c>
      <c r="M14" s="108" t="s">
        <v>89</v>
      </c>
      <c r="N14" s="99"/>
      <c r="O14" s="125"/>
      <c r="P14" s="101"/>
      <c r="Q14" s="122"/>
      <c r="Z14" s="109" t="s">
        <v>73</v>
      </c>
      <c r="AA14" s="103" t="n">
        <f aca="false">SUMIFS(C14:M35,B14:L35,"Conseil ecole")</f>
        <v>0</v>
      </c>
    </row>
    <row r="15" customFormat="false" ht="15" hidden="false" customHeight="false" outlineLevel="0" collapsed="false">
      <c r="A15" s="4"/>
      <c r="B15" s="126" t="n">
        <f aca="false">L12+2</f>
        <v>44627</v>
      </c>
      <c r="C15" s="114" t="s">
        <v>89</v>
      </c>
      <c r="D15" s="127" t="n">
        <f aca="false">B15+1</f>
        <v>44628</v>
      </c>
      <c r="E15" s="114" t="s">
        <v>89</v>
      </c>
      <c r="F15" s="128" t="n">
        <f aca="false">D15+1</f>
        <v>44629</v>
      </c>
      <c r="G15" s="114" t="s">
        <v>89</v>
      </c>
      <c r="H15" s="128" t="n">
        <f aca="false">F15+1</f>
        <v>44630</v>
      </c>
      <c r="I15" s="114" t="s">
        <v>89</v>
      </c>
      <c r="J15" s="126" t="n">
        <f aca="false">H15+1</f>
        <v>44631</v>
      </c>
      <c r="K15" s="98" t="s">
        <v>89</v>
      </c>
      <c r="L15" s="126" t="n">
        <f aca="false">J15+1</f>
        <v>44632</v>
      </c>
      <c r="M15" s="98" t="s">
        <v>89</v>
      </c>
      <c r="N15" s="99" t="n">
        <f aca="false">IF(ISNUMBER(C15),C15,0)+IF(ISNUMBER(E15),E15,0)+IF(ISNUMBER(G15),G15,0)+IF(ISNUMBER(I15),I15,0)+IF(ISNUMBER(K15),K15,0)+IF(ISNUMBER(M15),M15,0)</f>
        <v>0</v>
      </c>
      <c r="O15" s="125" t="n">
        <f aca="false">IF(N15&gt;0,IF(N15-$O$11*NOTICE!$D$25&gt;0,N15-$O$11*NOTICE!$D$25,0),0)</f>
        <v>0</v>
      </c>
      <c r="P15" s="101" t="str">
        <f aca="false">TEXT(O15,"hh:mm")</f>
        <v>00:00</v>
      </c>
      <c r="Q15" s="122"/>
      <c r="Z15" s="109" t="s">
        <v>74</v>
      </c>
      <c r="AA15" s="103" t="n">
        <f aca="false">SUMIFS(C14:M35,B14:L35,"autres")</f>
        <v>0</v>
      </c>
    </row>
    <row r="16" customFormat="false" ht="15.6" hidden="false" customHeight="false" outlineLevel="0" collapsed="false">
      <c r="A16" s="4"/>
      <c r="B16" s="112" t="s">
        <v>90</v>
      </c>
      <c r="C16" s="112"/>
      <c r="D16" s="104" t="s">
        <v>90</v>
      </c>
      <c r="E16" s="104"/>
      <c r="F16" s="112" t="s">
        <v>90</v>
      </c>
      <c r="G16" s="112"/>
      <c r="H16" s="112" t="s">
        <v>90</v>
      </c>
      <c r="I16" s="112"/>
      <c r="J16" s="112" t="s">
        <v>90</v>
      </c>
      <c r="K16" s="112"/>
      <c r="L16" s="112" t="s">
        <v>90</v>
      </c>
      <c r="M16" s="112"/>
      <c r="N16" s="99"/>
      <c r="O16" s="125" t="n">
        <f aca="false">IF(N16&gt;0,IF(N16-$O$11*NOTICE!$D$25&gt;0,N16-$O$11*NOTICE!$D$25,0),0)</f>
        <v>0</v>
      </c>
      <c r="P16" s="101"/>
      <c r="Q16" s="122"/>
    </row>
    <row r="17" customFormat="false" ht="15.6" hidden="false" customHeight="false" outlineLevel="0" collapsed="false">
      <c r="A17" s="4"/>
      <c r="B17" s="107" t="s">
        <v>91</v>
      </c>
      <c r="C17" s="108" t="s">
        <v>89</v>
      </c>
      <c r="D17" s="107" t="s">
        <v>91</v>
      </c>
      <c r="E17" s="108" t="s">
        <v>89</v>
      </c>
      <c r="F17" s="107" t="s">
        <v>91</v>
      </c>
      <c r="G17" s="108" t="s">
        <v>89</v>
      </c>
      <c r="H17" s="107" t="s">
        <v>91</v>
      </c>
      <c r="I17" s="108" t="s">
        <v>89</v>
      </c>
      <c r="J17" s="107" t="s">
        <v>91</v>
      </c>
      <c r="K17" s="108" t="s">
        <v>89</v>
      </c>
      <c r="L17" s="107" t="s">
        <v>91</v>
      </c>
      <c r="M17" s="108" t="s">
        <v>89</v>
      </c>
      <c r="N17" s="99"/>
      <c r="O17" s="125"/>
      <c r="P17" s="101"/>
      <c r="Q17" s="122"/>
    </row>
    <row r="18" customFormat="false" ht="15" hidden="false" customHeight="false" outlineLevel="0" collapsed="false">
      <c r="A18" s="4"/>
      <c r="B18" s="126" t="n">
        <f aca="false">B15+7</f>
        <v>44634</v>
      </c>
      <c r="C18" s="114" t="s">
        <v>89</v>
      </c>
      <c r="D18" s="127" t="n">
        <f aca="false">B18+1</f>
        <v>44635</v>
      </c>
      <c r="E18" s="114" t="s">
        <v>89</v>
      </c>
      <c r="F18" s="128" t="n">
        <f aca="false">D18+1</f>
        <v>44636</v>
      </c>
      <c r="G18" s="114" t="s">
        <v>89</v>
      </c>
      <c r="H18" s="128" t="n">
        <f aca="false">F18+1</f>
        <v>44637</v>
      </c>
      <c r="I18" s="114" t="s">
        <v>89</v>
      </c>
      <c r="J18" s="126" t="n">
        <f aca="false">H18+1</f>
        <v>44638</v>
      </c>
      <c r="K18" s="98" t="s">
        <v>89</v>
      </c>
      <c r="L18" s="126" t="n">
        <f aca="false">J18+1</f>
        <v>44639</v>
      </c>
      <c r="M18" s="98" t="s">
        <v>89</v>
      </c>
      <c r="N18" s="99" t="n">
        <f aca="false">IF(ISNUMBER(C18),C18,0)+IF(ISNUMBER(E18),E18,0)+IF(ISNUMBER(G18),G18,0)+IF(ISNUMBER(I18),I18,0)+IF(ISNUMBER(K18),K18,0)+IF(ISNUMBER(M18),M18,0)</f>
        <v>0</v>
      </c>
      <c r="O18" s="125" t="n">
        <f aca="false">IF(N18&gt;0,IF(N18-$O$11*NOTICE!$D$25&gt;0,N18-$O$11*NOTICE!$D$25,0),0)</f>
        <v>0</v>
      </c>
      <c r="P18" s="101" t="str">
        <f aca="false">TEXT(O18,"hh:mm")</f>
        <v>00:00</v>
      </c>
      <c r="Q18" s="122"/>
    </row>
    <row r="19" customFormat="false" ht="15.6" hidden="false" customHeight="false" outlineLevel="0" collapsed="false">
      <c r="A19" s="4"/>
      <c r="B19" s="112" t="s">
        <v>90</v>
      </c>
      <c r="C19" s="112"/>
      <c r="D19" s="104" t="s">
        <v>90</v>
      </c>
      <c r="E19" s="104"/>
      <c r="F19" s="112" t="s">
        <v>90</v>
      </c>
      <c r="G19" s="112"/>
      <c r="H19" s="112" t="s">
        <v>90</v>
      </c>
      <c r="I19" s="112"/>
      <c r="J19" s="105" t="s">
        <v>90</v>
      </c>
      <c r="K19" s="105"/>
      <c r="L19" s="105" t="s">
        <v>90</v>
      </c>
      <c r="M19" s="105"/>
      <c r="N19" s="99"/>
      <c r="O19" s="125" t="n">
        <f aca="false">IF(N19&gt;0,IF(N19-$O$11*NOTICE!$D$25&gt;0,N19-$O$11*NOTICE!$D$25,0),0)</f>
        <v>0</v>
      </c>
      <c r="P19" s="101"/>
      <c r="Q19" s="122"/>
    </row>
    <row r="20" customFormat="false" ht="15.6" hidden="false" customHeight="false" outlineLevel="0" collapsed="false">
      <c r="A20" s="4"/>
      <c r="B20" s="107" t="s">
        <v>91</v>
      </c>
      <c r="C20" s="108" t="s">
        <v>89</v>
      </c>
      <c r="D20" s="107" t="s">
        <v>91</v>
      </c>
      <c r="E20" s="108" t="s">
        <v>89</v>
      </c>
      <c r="F20" s="107" t="s">
        <v>91</v>
      </c>
      <c r="G20" s="108" t="s">
        <v>89</v>
      </c>
      <c r="H20" s="107" t="s">
        <v>91</v>
      </c>
      <c r="I20" s="108" t="s">
        <v>89</v>
      </c>
      <c r="J20" s="107" t="s">
        <v>91</v>
      </c>
      <c r="K20" s="108" t="s">
        <v>89</v>
      </c>
      <c r="L20" s="107" t="s">
        <v>91</v>
      </c>
      <c r="M20" s="108" t="s">
        <v>89</v>
      </c>
      <c r="N20" s="99"/>
      <c r="O20" s="125"/>
      <c r="P20" s="101"/>
      <c r="Q20" s="122"/>
    </row>
    <row r="21" customFormat="false" ht="15" hidden="false" customHeight="false" outlineLevel="0" collapsed="false">
      <c r="A21" s="4"/>
      <c r="B21" s="126" t="n">
        <f aca="false">B18+7</f>
        <v>44641</v>
      </c>
      <c r="C21" s="114" t="s">
        <v>89</v>
      </c>
      <c r="D21" s="127" t="n">
        <f aca="false">B21+1</f>
        <v>44642</v>
      </c>
      <c r="E21" s="114" t="s">
        <v>89</v>
      </c>
      <c r="F21" s="128" t="n">
        <f aca="false">D21+1</f>
        <v>44643</v>
      </c>
      <c r="G21" s="114" t="s">
        <v>89</v>
      </c>
      <c r="H21" s="128" t="n">
        <f aca="false">F21+1</f>
        <v>44644</v>
      </c>
      <c r="I21" s="114" t="s">
        <v>89</v>
      </c>
      <c r="J21" s="126" t="n">
        <f aca="false">H21+1</f>
        <v>44645</v>
      </c>
      <c r="K21" s="98" t="s">
        <v>89</v>
      </c>
      <c r="L21" s="126" t="n">
        <f aca="false">J21+1</f>
        <v>44646</v>
      </c>
      <c r="M21" s="98" t="s">
        <v>89</v>
      </c>
      <c r="N21" s="99" t="n">
        <f aca="false">IF(ISNUMBER(C21),C21,0)+IF(ISNUMBER(E21),E21,0)+IF(ISNUMBER(G21),G21,0)+IF(ISNUMBER(I21),I21,0)+IF(ISNUMBER(K21),K21,0)+IF(ISNUMBER(M21),M21,0)</f>
        <v>0</v>
      </c>
      <c r="O21" s="125" t="n">
        <f aca="false">IF(N21&gt;0,IF(N21-$O$11*NOTICE!$D$25&gt;0,N21-$O$11*NOTICE!$D$25,0),0)</f>
        <v>0</v>
      </c>
      <c r="P21" s="101" t="str">
        <f aca="false">TEXT(O21,"hh:mm")</f>
        <v>00:00</v>
      </c>
      <c r="Q21" s="122"/>
    </row>
    <row r="22" customFormat="false" ht="15.6" hidden="false" customHeight="false" outlineLevel="0" collapsed="false">
      <c r="A22" s="4"/>
      <c r="B22" s="112" t="s">
        <v>90</v>
      </c>
      <c r="C22" s="112"/>
      <c r="D22" s="104" t="s">
        <v>90</v>
      </c>
      <c r="E22" s="104"/>
      <c r="F22" s="112" t="s">
        <v>90</v>
      </c>
      <c r="G22" s="112"/>
      <c r="H22" s="112" t="s">
        <v>90</v>
      </c>
      <c r="I22" s="112"/>
      <c r="J22" s="105" t="s">
        <v>90</v>
      </c>
      <c r="K22" s="105"/>
      <c r="L22" s="105" t="s">
        <v>90</v>
      </c>
      <c r="M22" s="105"/>
      <c r="N22" s="99"/>
      <c r="O22" s="125" t="n">
        <f aca="false">IF(N22&gt;0,IF(N22-$O$11*NOTICE!$D$25&gt;0,N22-$O$11*NOTICE!$D$25,0),0)</f>
        <v>0</v>
      </c>
      <c r="P22" s="101"/>
      <c r="Q22" s="122"/>
    </row>
    <row r="23" customFormat="false" ht="15.6" hidden="false" customHeight="false" outlineLevel="0" collapsed="false">
      <c r="A23" s="4"/>
      <c r="B23" s="107" t="s">
        <v>91</v>
      </c>
      <c r="C23" s="108" t="s">
        <v>89</v>
      </c>
      <c r="D23" s="107" t="s">
        <v>91</v>
      </c>
      <c r="E23" s="108" t="s">
        <v>89</v>
      </c>
      <c r="F23" s="107" t="s">
        <v>91</v>
      </c>
      <c r="G23" s="108" t="s">
        <v>89</v>
      </c>
      <c r="H23" s="107" t="s">
        <v>91</v>
      </c>
      <c r="I23" s="108" t="s">
        <v>89</v>
      </c>
      <c r="J23" s="107" t="s">
        <v>91</v>
      </c>
      <c r="K23" s="108" t="s">
        <v>89</v>
      </c>
      <c r="L23" s="107" t="s">
        <v>91</v>
      </c>
      <c r="M23" s="108" t="s">
        <v>89</v>
      </c>
      <c r="N23" s="99"/>
      <c r="O23" s="125"/>
      <c r="P23" s="101"/>
      <c r="Q23" s="122"/>
    </row>
    <row r="24" customFormat="false" ht="15" hidden="false" customHeight="false" outlineLevel="0" collapsed="false">
      <c r="A24" s="4"/>
      <c r="B24" s="126" t="n">
        <f aca="false">B21+7</f>
        <v>44648</v>
      </c>
      <c r="C24" s="114" t="s">
        <v>89</v>
      </c>
      <c r="D24" s="127" t="n">
        <f aca="false">B24+1</f>
        <v>44649</v>
      </c>
      <c r="E24" s="114" t="s">
        <v>89</v>
      </c>
      <c r="F24" s="128" t="n">
        <f aca="false">D24+1</f>
        <v>44650</v>
      </c>
      <c r="G24" s="114" t="s">
        <v>89</v>
      </c>
      <c r="H24" s="128" t="n">
        <f aca="false">F24+1</f>
        <v>44651</v>
      </c>
      <c r="I24" s="114" t="s">
        <v>89</v>
      </c>
      <c r="J24" s="126" t="n">
        <f aca="false">H24+1</f>
        <v>44652</v>
      </c>
      <c r="K24" s="98" t="s">
        <v>89</v>
      </c>
      <c r="L24" s="126" t="n">
        <f aca="false">J24+1</f>
        <v>44653</v>
      </c>
      <c r="M24" s="98" t="s">
        <v>89</v>
      </c>
      <c r="N24" s="99" t="n">
        <f aca="false">IF(ISNUMBER(C24),C24,0)+IF(ISNUMBER(E24),E24,0)+IF(ISNUMBER(G24),G24,0)+IF(ISNUMBER(I24),I24,0)+IF(ISNUMBER(K24),K24,0)+IF(ISNUMBER(M24),M24,0)</f>
        <v>0</v>
      </c>
      <c r="O24" s="125" t="n">
        <f aca="false">IF(N24&gt;0,IF(N24-$O$11*NOTICE!$D$25&gt;0,N24-$O$11*NOTICE!$D$25,0),0)</f>
        <v>0</v>
      </c>
      <c r="P24" s="101" t="str">
        <f aca="false">TEXT(O24,"hh:mm")</f>
        <v>00:00</v>
      </c>
      <c r="Q24" s="122"/>
    </row>
    <row r="25" customFormat="false" ht="15.6" hidden="false" customHeight="false" outlineLevel="0" collapsed="false">
      <c r="A25" s="4"/>
      <c r="B25" s="112" t="s">
        <v>90</v>
      </c>
      <c r="C25" s="112"/>
      <c r="D25" s="104" t="s">
        <v>90</v>
      </c>
      <c r="E25" s="104"/>
      <c r="F25" s="112" t="s">
        <v>90</v>
      </c>
      <c r="G25" s="112"/>
      <c r="H25" s="112" t="s">
        <v>90</v>
      </c>
      <c r="I25" s="112"/>
      <c r="J25" s="105" t="s">
        <v>90</v>
      </c>
      <c r="K25" s="105"/>
      <c r="L25" s="105" t="s">
        <v>90</v>
      </c>
      <c r="M25" s="105"/>
      <c r="N25" s="99"/>
      <c r="O25" s="125" t="n">
        <f aca="false">IF(N25&gt;0,IF(N25-$O$11*NOTICE!$D$25&gt;0,N25-$O$11*NOTICE!$D$25,0),0)</f>
        <v>0</v>
      </c>
      <c r="P25" s="101"/>
      <c r="Q25" s="122"/>
    </row>
    <row r="26" customFormat="false" ht="15.6" hidden="false" customHeight="false" outlineLevel="0" collapsed="false">
      <c r="A26" s="4"/>
      <c r="B26" s="107" t="s">
        <v>91</v>
      </c>
      <c r="C26" s="108" t="s">
        <v>89</v>
      </c>
      <c r="D26" s="107" t="s">
        <v>91</v>
      </c>
      <c r="E26" s="108" t="s">
        <v>89</v>
      </c>
      <c r="F26" s="107" t="s">
        <v>91</v>
      </c>
      <c r="G26" s="108" t="s">
        <v>89</v>
      </c>
      <c r="H26" s="107" t="s">
        <v>91</v>
      </c>
      <c r="I26" s="108" t="s">
        <v>89</v>
      </c>
      <c r="J26" s="107" t="s">
        <v>91</v>
      </c>
      <c r="K26" s="108" t="s">
        <v>89</v>
      </c>
      <c r="L26" s="107" t="s">
        <v>91</v>
      </c>
      <c r="M26" s="108" t="s">
        <v>89</v>
      </c>
      <c r="N26" s="99"/>
      <c r="O26" s="125"/>
      <c r="P26" s="101"/>
      <c r="Q26" s="122"/>
    </row>
    <row r="27" customFormat="false" ht="15" hidden="false" customHeight="false" outlineLevel="0" collapsed="false">
      <c r="A27" s="4"/>
      <c r="B27" s="126" t="n">
        <f aca="false">B24+7</f>
        <v>44655</v>
      </c>
      <c r="C27" s="114" t="s">
        <v>89</v>
      </c>
      <c r="D27" s="127" t="n">
        <f aca="false">B27+1</f>
        <v>44656</v>
      </c>
      <c r="E27" s="114" t="s">
        <v>89</v>
      </c>
      <c r="F27" s="128" t="n">
        <f aca="false">D27+1</f>
        <v>44657</v>
      </c>
      <c r="G27" s="114" t="s">
        <v>89</v>
      </c>
      <c r="H27" s="128" t="n">
        <f aca="false">F27+1</f>
        <v>44658</v>
      </c>
      <c r="I27" s="114" t="s">
        <v>89</v>
      </c>
      <c r="J27" s="126" t="n">
        <f aca="false">H27+1</f>
        <v>44659</v>
      </c>
      <c r="K27" s="98" t="s">
        <v>89</v>
      </c>
      <c r="L27" s="126" t="n">
        <f aca="false">J27+1</f>
        <v>44660</v>
      </c>
      <c r="M27" s="98" t="s">
        <v>89</v>
      </c>
      <c r="N27" s="99" t="n">
        <f aca="false">IF(ISNUMBER(C27),C27,0)+IF(ISNUMBER(E27),E27,0)+IF(ISNUMBER(G27),G27,0)+IF(ISNUMBER(I27),I27,0)+IF(ISNUMBER(K27),K27,0)+IF(ISNUMBER(M27),M27,0)</f>
        <v>0</v>
      </c>
      <c r="O27" s="125" t="n">
        <f aca="false">IF(N27&gt;0,IF(N27-$O$11*NOTICE!$D$25&gt;0,N27-$O$11*NOTICE!$D$25,0),0)</f>
        <v>0</v>
      </c>
      <c r="P27" s="101" t="str">
        <f aca="false">TEXT(O27,"hh:mm")</f>
        <v>00:00</v>
      </c>
      <c r="Q27" s="122"/>
    </row>
    <row r="28" customFormat="false" ht="15.6" hidden="false" customHeight="false" outlineLevel="0" collapsed="false">
      <c r="A28" s="4"/>
      <c r="B28" s="112" t="s">
        <v>90</v>
      </c>
      <c r="C28" s="112"/>
      <c r="D28" s="104" t="s">
        <v>90</v>
      </c>
      <c r="E28" s="104"/>
      <c r="F28" s="112" t="s">
        <v>90</v>
      </c>
      <c r="G28" s="112"/>
      <c r="H28" s="112" t="s">
        <v>90</v>
      </c>
      <c r="I28" s="112"/>
      <c r="J28" s="105" t="s">
        <v>90</v>
      </c>
      <c r="K28" s="105"/>
      <c r="L28" s="105" t="s">
        <v>90</v>
      </c>
      <c r="M28" s="105"/>
      <c r="N28" s="99"/>
      <c r="O28" s="125" t="n">
        <f aca="false">IF(N28&gt;0,IF(N28-$O$11*NOTICE!$D$25&gt;0,N28-$O$11*NOTICE!$D$25,0),0)</f>
        <v>0</v>
      </c>
      <c r="P28" s="101"/>
      <c r="Q28" s="122"/>
    </row>
    <row r="29" customFormat="false" ht="15.6" hidden="false" customHeight="false" outlineLevel="0" collapsed="false">
      <c r="A29" s="4"/>
      <c r="B29" s="107" t="s">
        <v>91</v>
      </c>
      <c r="C29" s="108" t="s">
        <v>89</v>
      </c>
      <c r="D29" s="107" t="s">
        <v>91</v>
      </c>
      <c r="E29" s="108" t="s">
        <v>89</v>
      </c>
      <c r="F29" s="107" t="s">
        <v>91</v>
      </c>
      <c r="G29" s="108" t="s">
        <v>89</v>
      </c>
      <c r="H29" s="107" t="s">
        <v>91</v>
      </c>
      <c r="I29" s="108" t="s">
        <v>89</v>
      </c>
      <c r="J29" s="107" t="s">
        <v>91</v>
      </c>
      <c r="K29" s="108" t="s">
        <v>89</v>
      </c>
      <c r="L29" s="107" t="s">
        <v>91</v>
      </c>
      <c r="M29" s="108" t="s">
        <v>89</v>
      </c>
      <c r="N29" s="99"/>
      <c r="O29" s="125"/>
      <c r="P29" s="101"/>
      <c r="Q29" s="122"/>
    </row>
    <row r="30" customFormat="false" ht="15" hidden="false" customHeight="false" outlineLevel="0" collapsed="false">
      <c r="A30" s="4"/>
      <c r="B30" s="126" t="n">
        <f aca="false">B27+7</f>
        <v>44662</v>
      </c>
      <c r="C30" s="114" t="s">
        <v>89</v>
      </c>
      <c r="D30" s="127" t="n">
        <f aca="false">B30+1</f>
        <v>44663</v>
      </c>
      <c r="E30" s="114" t="s">
        <v>89</v>
      </c>
      <c r="F30" s="128" t="n">
        <f aca="false">D30+1</f>
        <v>44664</v>
      </c>
      <c r="G30" s="114" t="s">
        <v>89</v>
      </c>
      <c r="H30" s="128" t="n">
        <f aca="false">F30+1</f>
        <v>44665</v>
      </c>
      <c r="I30" s="114" t="s">
        <v>89</v>
      </c>
      <c r="J30" s="126" t="n">
        <f aca="false">H30+1</f>
        <v>44666</v>
      </c>
      <c r="K30" s="98" t="s">
        <v>89</v>
      </c>
      <c r="L30" s="126" t="n">
        <f aca="false">J30+1</f>
        <v>44667</v>
      </c>
      <c r="M30" s="98" t="s">
        <v>89</v>
      </c>
      <c r="N30" s="99" t="n">
        <f aca="false">IF(ISNUMBER(C30),C30,0)+IF(ISNUMBER(E30),E30,0)+IF(ISNUMBER(G30),G30,0)+IF(ISNUMBER(I30),I30,0)+IF(ISNUMBER(K30),K30,0)+IF(ISNUMBER(M30),M30,0)</f>
        <v>0</v>
      </c>
      <c r="O30" s="125" t="n">
        <f aca="false">IF(N30&gt;0,IF(N30-$O$11*NOTICE!$D$25&gt;0,N30-$O$11*NOTICE!$D$25,0),0)</f>
        <v>0</v>
      </c>
      <c r="P30" s="101" t="str">
        <f aca="false">TEXT(O30,"hh:mm")</f>
        <v>00:00</v>
      </c>
      <c r="Q30" s="122"/>
    </row>
    <row r="31" customFormat="false" ht="15.6" hidden="false" customHeight="false" outlineLevel="0" collapsed="false">
      <c r="A31" s="4"/>
      <c r="B31" s="112" t="s">
        <v>90</v>
      </c>
      <c r="C31" s="112"/>
      <c r="D31" s="104" t="s">
        <v>90</v>
      </c>
      <c r="E31" s="104"/>
      <c r="F31" s="112" t="s">
        <v>90</v>
      </c>
      <c r="G31" s="112"/>
      <c r="H31" s="112" t="s">
        <v>90</v>
      </c>
      <c r="I31" s="112"/>
      <c r="J31" s="105" t="s">
        <v>90</v>
      </c>
      <c r="K31" s="105"/>
      <c r="L31" s="105" t="s">
        <v>90</v>
      </c>
      <c r="M31" s="105"/>
      <c r="N31" s="99"/>
      <c r="O31" s="125" t="n">
        <f aca="false">IF(N31&gt;0,IF(N31-$O$11*NOTICE!$D$25&gt;0,N31-$O$11*NOTICE!$D$25,0),0)</f>
        <v>0</v>
      </c>
      <c r="P31" s="101"/>
      <c r="Q31" s="122"/>
    </row>
    <row r="32" customFormat="false" ht="15.6" hidden="false" customHeight="false" outlineLevel="0" collapsed="false">
      <c r="A32" s="4"/>
      <c r="B32" s="107" t="s">
        <v>91</v>
      </c>
      <c r="C32" s="108" t="s">
        <v>89</v>
      </c>
      <c r="D32" s="107" t="s">
        <v>91</v>
      </c>
      <c r="E32" s="108" t="s">
        <v>89</v>
      </c>
      <c r="F32" s="107" t="s">
        <v>91</v>
      </c>
      <c r="G32" s="108" t="s">
        <v>89</v>
      </c>
      <c r="H32" s="107" t="s">
        <v>91</v>
      </c>
      <c r="I32" s="108" t="s">
        <v>89</v>
      </c>
      <c r="J32" s="107" t="s">
        <v>91</v>
      </c>
      <c r="K32" s="108" t="s">
        <v>89</v>
      </c>
      <c r="L32" s="107" t="s">
        <v>91</v>
      </c>
      <c r="M32" s="108" t="s">
        <v>89</v>
      </c>
      <c r="N32" s="99"/>
      <c r="O32" s="125"/>
      <c r="P32" s="101"/>
      <c r="Q32" s="122"/>
    </row>
    <row r="33" customFormat="false" ht="15.6" hidden="false" customHeight="false" outlineLevel="0" collapsed="false">
      <c r="A33" s="4"/>
      <c r="B33" s="118"/>
      <c r="C33" s="118"/>
      <c r="D33" s="118"/>
      <c r="E33" s="118"/>
      <c r="F33" s="118"/>
      <c r="G33" s="118"/>
      <c r="H33" s="118"/>
      <c r="I33" s="118"/>
      <c r="J33" s="118"/>
      <c r="K33" s="118"/>
      <c r="L33" s="118"/>
      <c r="M33" s="118"/>
      <c r="N33" s="118"/>
      <c r="O33" s="118"/>
      <c r="P33" s="118"/>
      <c r="Q33" s="122"/>
    </row>
    <row r="34" customFormat="false" ht="30.6" hidden="false" customHeight="false" outlineLevel="0" collapsed="false">
      <c r="A34" s="4"/>
      <c r="B34" s="129" t="s">
        <v>92</v>
      </c>
      <c r="C34" s="129"/>
      <c r="D34" s="129"/>
      <c r="E34" s="129"/>
      <c r="F34" s="129"/>
      <c r="G34" s="129"/>
      <c r="H34" s="129"/>
      <c r="I34" s="129"/>
      <c r="J34" s="129"/>
      <c r="K34" s="129"/>
      <c r="L34" s="129"/>
      <c r="M34" s="129"/>
      <c r="N34" s="96" t="s">
        <v>93</v>
      </c>
      <c r="O34" s="95"/>
      <c r="P34" s="101" t="n">
        <f aca="false">SUM(O12:O32)</f>
        <v>0</v>
      </c>
      <c r="Q34" s="122"/>
    </row>
    <row r="35" customFormat="false" ht="15.6" hidden="false" customHeight="false" outlineLevel="0" collapsed="false">
      <c r="A35" s="4"/>
      <c r="B35" s="129"/>
      <c r="C35" s="129"/>
      <c r="D35" s="129"/>
      <c r="E35" s="129"/>
      <c r="F35" s="129"/>
      <c r="G35" s="129"/>
      <c r="H35" s="129"/>
      <c r="I35" s="129"/>
      <c r="J35" s="129"/>
      <c r="K35" s="129"/>
      <c r="L35" s="129"/>
      <c r="M35" s="129"/>
      <c r="N35" s="130" t="s">
        <v>96</v>
      </c>
      <c r="O35" s="121"/>
      <c r="P35" s="131" t="n">
        <f aca="false">P34+'Période 3'!P32</f>
        <v>0</v>
      </c>
      <c r="Q35" s="122"/>
    </row>
    <row r="36" customFormat="false" ht="178.5" hidden="false" customHeight="true" outlineLevel="0" collapsed="false">
      <c r="A36" s="4"/>
      <c r="B36" s="122"/>
      <c r="C36" s="122"/>
      <c r="D36" s="122"/>
      <c r="E36" s="122"/>
      <c r="F36" s="122"/>
      <c r="G36" s="122"/>
      <c r="H36" s="122"/>
      <c r="I36" s="122"/>
      <c r="J36" s="122"/>
      <c r="K36" s="122"/>
      <c r="L36" s="122"/>
      <c r="M36" s="122"/>
      <c r="N36" s="122"/>
      <c r="O36" s="122"/>
      <c r="P36" s="122"/>
      <c r="Q36" s="4"/>
    </row>
  </sheetData>
  <sheetProtection sheet="true" objects="true" scenarios="true"/>
  <mergeCells count="79">
    <mergeCell ref="D2:E2"/>
    <mergeCell ref="J2:N2"/>
    <mergeCell ref="D3:E3"/>
    <mergeCell ref="J3:N3"/>
    <mergeCell ref="D4:E4"/>
    <mergeCell ref="H5:J5"/>
    <mergeCell ref="B6:P6"/>
    <mergeCell ref="B11:C11"/>
    <mergeCell ref="D11:E11"/>
    <mergeCell ref="F11:G11"/>
    <mergeCell ref="H11:I11"/>
    <mergeCell ref="J11:K11"/>
    <mergeCell ref="L11:M11"/>
    <mergeCell ref="N12:N14"/>
    <mergeCell ref="O12:O13"/>
    <mergeCell ref="P12:P14"/>
    <mergeCell ref="B13:C13"/>
    <mergeCell ref="D13:E13"/>
    <mergeCell ref="F13:G13"/>
    <mergeCell ref="H13:I13"/>
    <mergeCell ref="J13:K13"/>
    <mergeCell ref="L13:M13"/>
    <mergeCell ref="N15:N17"/>
    <mergeCell ref="O15:O16"/>
    <mergeCell ref="P15:P17"/>
    <mergeCell ref="B16:C16"/>
    <mergeCell ref="D16:E16"/>
    <mergeCell ref="F16:G16"/>
    <mergeCell ref="H16:I16"/>
    <mergeCell ref="J16:K16"/>
    <mergeCell ref="L16:M16"/>
    <mergeCell ref="N18:N20"/>
    <mergeCell ref="O18:O19"/>
    <mergeCell ref="P18:P20"/>
    <mergeCell ref="B19:C19"/>
    <mergeCell ref="D19:E19"/>
    <mergeCell ref="F19:G19"/>
    <mergeCell ref="H19:I19"/>
    <mergeCell ref="J19:K19"/>
    <mergeCell ref="L19:M19"/>
    <mergeCell ref="N21:N23"/>
    <mergeCell ref="O21:O22"/>
    <mergeCell ref="P21:P23"/>
    <mergeCell ref="B22:C22"/>
    <mergeCell ref="D22:E22"/>
    <mergeCell ref="F22:G22"/>
    <mergeCell ref="H22:I22"/>
    <mergeCell ref="J22:K22"/>
    <mergeCell ref="L22:M22"/>
    <mergeCell ref="N24:N26"/>
    <mergeCell ref="O24:O25"/>
    <mergeCell ref="P24:P26"/>
    <mergeCell ref="B25:C25"/>
    <mergeCell ref="D25:E25"/>
    <mergeCell ref="F25:G25"/>
    <mergeCell ref="H25:I25"/>
    <mergeCell ref="J25:K25"/>
    <mergeCell ref="L25:M25"/>
    <mergeCell ref="N27:N29"/>
    <mergeCell ref="O27:O28"/>
    <mergeCell ref="P27:P29"/>
    <mergeCell ref="B28:C28"/>
    <mergeCell ref="D28:E28"/>
    <mergeCell ref="F28:G28"/>
    <mergeCell ref="H28:I28"/>
    <mergeCell ref="J28:K28"/>
    <mergeCell ref="L28:M28"/>
    <mergeCell ref="N30:N32"/>
    <mergeCell ref="O30:O31"/>
    <mergeCell ref="P30:P32"/>
    <mergeCell ref="B31:C31"/>
    <mergeCell ref="D31:E31"/>
    <mergeCell ref="F31:G31"/>
    <mergeCell ref="H31:I31"/>
    <mergeCell ref="J31:K31"/>
    <mergeCell ref="L31:M31"/>
    <mergeCell ref="B33:P33"/>
    <mergeCell ref="B34:M34"/>
    <mergeCell ref="B35:M35"/>
  </mergeCells>
  <dataValidations count="3">
    <dataValidation allowBlank="false" operator="between" showDropDown="false" showErrorMessage="true" showInputMessage="true" sqref="B14 D14 F14 H14 J14 L14 B17 D17 F17 H17 J17 L17 B20 D20 F20 H20 J20 L20 B23 D23 F23 H23 J23 L23 B26 D26 F26 H26 J26 L26 B29 D29 F29 H29 J29 L29 B32 D32 F32 H32 J32 L32" type="list">
      <formula1>Etat_108h!$Q$8:$Q$12</formula1>
      <formula2>0</formula2>
    </dataValidation>
    <dataValidation allowBlank="true" error="Soit le format horaire n'est pas respecté, soit l'horaire saisi est impossible pour une journée." operator="between" showDropDown="false" showErrorMessage="true" showInputMessage="false" sqref="C12 E12 G12 I12 K12 M12 C14 E14:E15 G14:G15 I14:I15 K14:K15 M14:M15 C17:C18 E17:E18 G17:G18 I17:I18 K17:K18 M17:M18 C20:C21 E20:E21 G20:G21 I20:I21 K20:K21 M20:M21 C23:C24 E23:E24 G23:G24 I23:I24 K23:K24 M23:M24 C26:C27 E26:E27 G26:G27 I26:I27 K26:K27 M26:M27 C29:C30 E29:E30 G29:G30 I29:I30 K29:K30 M29:M30 C32 E32 G32 I32 K32 M32" type="time">
      <formula1>0</formula1>
      <formula2>0.416666666666667</formula2>
    </dataValidation>
    <dataValidation allowBlank="true" operator="between" showDropDown="false" showErrorMessage="true" showInputMessage="false" sqref="B13:M13 B16:D16 F16:M16 B19:D19 F19:M19 B22:M22 B25:M25 B28:M28 B31:M31" type="list">
      <formula1>NOTICE!$O$8:$O$43</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false"/>
  </sheetPr>
  <dimension ref="A1:AA4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27" activeCellId="0" sqref="B27"/>
    </sheetView>
  </sheetViews>
  <sheetFormatPr defaultRowHeight="13.2" zeroHeight="false" outlineLevelRow="0" outlineLevelCol="0"/>
  <cols>
    <col collapsed="false" customWidth="true" hidden="false" outlineLevel="0" max="1" min="1" style="3" width="19.99"/>
    <col collapsed="false" customWidth="true" hidden="false" outlineLevel="0" max="3" min="2" style="3" width="10.45"/>
    <col collapsed="false" customWidth="true" hidden="false" outlineLevel="0" max="13" min="4" style="3" width="10"/>
    <col collapsed="false" customWidth="true" hidden="false" outlineLevel="0" max="14" min="14" style="3" width="19"/>
    <col collapsed="false" customWidth="false" hidden="true" outlineLevel="0" max="15" min="15" style="3" width="11.52"/>
    <col collapsed="false" customWidth="true" hidden="false" outlineLevel="0" max="16" min="16" style="3" width="20.45"/>
    <col collapsed="false" customWidth="true" hidden="false" outlineLevel="0" max="17" min="17" style="3" width="26.33"/>
    <col collapsed="false" customWidth="true" hidden="false" outlineLevel="0" max="25" min="18" style="3" width="9.11"/>
    <col collapsed="false" customWidth="true" hidden="false" outlineLevel="0" max="26" min="26" style="3" width="15"/>
    <col collapsed="false" customWidth="true" hidden="false" outlineLevel="0" max="27" min="27" style="3" width="9.89"/>
    <col collapsed="false" customWidth="true" hidden="false" outlineLevel="0" max="1025" min="28" style="3" width="9.11"/>
  </cols>
  <sheetData>
    <row r="1" customFormat="false" ht="15" hidden="false" customHeight="false" outlineLevel="0" collapsed="false">
      <c r="A1" s="4"/>
      <c r="B1" s="4"/>
      <c r="C1" s="4"/>
      <c r="D1" s="4"/>
      <c r="E1" s="4"/>
      <c r="F1" s="4"/>
      <c r="G1" s="4"/>
      <c r="H1" s="4"/>
      <c r="I1" s="4"/>
      <c r="J1" s="4"/>
      <c r="K1" s="4"/>
      <c r="L1" s="4"/>
      <c r="M1" s="4"/>
      <c r="N1" s="4"/>
      <c r="O1" s="4"/>
      <c r="P1" s="4"/>
      <c r="Q1" s="4"/>
    </row>
    <row r="2" customFormat="false" ht="15.6" hidden="false" customHeight="false" outlineLevel="0" collapsed="false">
      <c r="A2" s="4"/>
      <c r="B2" s="84" t="s">
        <v>2</v>
      </c>
      <c r="C2" s="8" t="s">
        <v>3</v>
      </c>
      <c r="D2" s="85" t="n">
        <f aca="false">NOTICE!D6</f>
        <v>0</v>
      </c>
      <c r="E2" s="85"/>
      <c r="F2" s="48"/>
      <c r="G2" s="84" t="s">
        <v>6</v>
      </c>
      <c r="H2" s="48"/>
      <c r="I2" s="48"/>
      <c r="J2" s="8" t="n">
        <f aca="false">NOTICE!D9</f>
        <v>0</v>
      </c>
      <c r="K2" s="8"/>
      <c r="L2" s="8"/>
      <c r="M2" s="8"/>
      <c r="N2" s="8"/>
      <c r="O2" s="48"/>
      <c r="P2" s="48"/>
      <c r="Q2" s="122"/>
    </row>
    <row r="3" customFormat="false" ht="15.6" hidden="false" customHeight="false" outlineLevel="0" collapsed="false">
      <c r="A3" s="4"/>
      <c r="B3" s="84" t="s">
        <v>4</v>
      </c>
      <c r="C3" s="8" t="s">
        <v>3</v>
      </c>
      <c r="D3" s="85" t="n">
        <f aca="false">NOTICE!D7</f>
        <v>0</v>
      </c>
      <c r="E3" s="85"/>
      <c r="F3" s="48"/>
      <c r="G3" s="84" t="s">
        <v>7</v>
      </c>
      <c r="H3" s="48"/>
      <c r="I3" s="48"/>
      <c r="J3" s="8" t="n">
        <f aca="false">NOTICE!D10</f>
        <v>0</v>
      </c>
      <c r="K3" s="8"/>
      <c r="L3" s="8"/>
      <c r="M3" s="8"/>
      <c r="N3" s="8"/>
      <c r="O3" s="48"/>
      <c r="P3" s="48"/>
      <c r="Q3" s="122"/>
    </row>
    <row r="4" customFormat="false" ht="16.2" hidden="false" customHeight="false" outlineLevel="0" collapsed="false">
      <c r="A4" s="4"/>
      <c r="B4" s="84" t="s">
        <v>5</v>
      </c>
      <c r="C4" s="8" t="s">
        <v>3</v>
      </c>
      <c r="D4" s="86" t="n">
        <f aca="false">NOTICE!D8</f>
        <v>0</v>
      </c>
      <c r="E4" s="86"/>
      <c r="F4" s="56"/>
      <c r="G4" s="56"/>
      <c r="H4" s="67"/>
      <c r="I4" s="67"/>
      <c r="J4" s="67"/>
      <c r="K4" s="48"/>
      <c r="L4" s="48"/>
      <c r="M4" s="48"/>
      <c r="N4" s="48"/>
      <c r="O4" s="48"/>
      <c r="P4" s="48"/>
      <c r="Q4" s="122"/>
    </row>
    <row r="5" customFormat="false" ht="16.2" hidden="false" customHeight="false" outlineLevel="0" collapsed="false">
      <c r="A5" s="4"/>
      <c r="B5" s="56"/>
      <c r="C5" s="8"/>
      <c r="D5" s="86"/>
      <c r="E5" s="86"/>
      <c r="F5" s="56"/>
      <c r="G5" s="69"/>
      <c r="H5" s="87" t="s">
        <v>99</v>
      </c>
      <c r="I5" s="87"/>
      <c r="J5" s="87"/>
      <c r="K5" s="77"/>
      <c r="L5" s="48"/>
      <c r="M5" s="48"/>
      <c r="N5" s="48"/>
      <c r="O5" s="48"/>
      <c r="P5" s="48"/>
      <c r="Q5" s="122"/>
    </row>
    <row r="6" customFormat="false" ht="15" hidden="false" customHeight="false" outlineLevel="0" collapsed="false">
      <c r="A6" s="4"/>
      <c r="B6" s="8"/>
      <c r="C6" s="8"/>
      <c r="D6" s="8"/>
      <c r="E6" s="8"/>
      <c r="F6" s="8"/>
      <c r="G6" s="8"/>
      <c r="H6" s="8"/>
      <c r="I6" s="8"/>
      <c r="J6" s="8"/>
      <c r="K6" s="8"/>
      <c r="L6" s="8"/>
      <c r="M6" s="8"/>
      <c r="N6" s="8"/>
      <c r="O6" s="8"/>
      <c r="P6" s="8"/>
      <c r="Q6" s="122"/>
    </row>
    <row r="7" customFormat="false" ht="17.4" hidden="false" customHeight="false" outlineLevel="0" collapsed="false">
      <c r="A7" s="4"/>
      <c r="B7" s="8"/>
      <c r="C7" s="88"/>
      <c r="D7" s="88"/>
      <c r="E7" s="88"/>
      <c r="F7" s="88"/>
      <c r="G7" s="88"/>
      <c r="H7" s="89" t="s">
        <v>78</v>
      </c>
      <c r="I7" s="88"/>
      <c r="J7" s="8"/>
      <c r="K7" s="8"/>
      <c r="L7" s="8"/>
      <c r="M7" s="8"/>
      <c r="N7" s="8"/>
      <c r="O7" s="8"/>
      <c r="P7" s="8"/>
      <c r="Q7" s="122"/>
    </row>
    <row r="8" customFormat="false" ht="18" hidden="false" customHeight="false" outlineLevel="0" collapsed="false">
      <c r="A8" s="4"/>
      <c r="B8" s="8"/>
      <c r="C8" s="88"/>
      <c r="D8" s="88"/>
      <c r="E8" s="88"/>
      <c r="F8" s="88"/>
      <c r="G8" s="88"/>
      <c r="H8" s="90" t="s">
        <v>79</v>
      </c>
      <c r="I8" s="88"/>
      <c r="J8" s="8"/>
      <c r="K8" s="8"/>
      <c r="L8" s="8"/>
      <c r="M8" s="8"/>
      <c r="N8" s="8"/>
      <c r="O8" s="8"/>
      <c r="P8" s="8"/>
      <c r="Q8" s="122"/>
    </row>
    <row r="9" customFormat="false" ht="18" hidden="false" customHeight="false" outlineLevel="0" collapsed="false">
      <c r="A9" s="4"/>
      <c r="B9" s="8"/>
      <c r="C9" s="8"/>
      <c r="D9" s="8"/>
      <c r="E9" s="8"/>
      <c r="F9" s="8"/>
      <c r="G9" s="8"/>
      <c r="H9" s="90" t="s">
        <v>80</v>
      </c>
      <c r="I9" s="8"/>
      <c r="J9" s="8"/>
      <c r="K9" s="8"/>
      <c r="L9" s="8"/>
      <c r="M9" s="8"/>
      <c r="N9" s="8"/>
      <c r="O9" s="8"/>
      <c r="P9" s="8"/>
      <c r="Q9" s="122"/>
    </row>
    <row r="10" customFormat="false" ht="15" hidden="false" customHeight="false" outlineLevel="0" collapsed="false">
      <c r="A10" s="4"/>
      <c r="B10" s="91" t="n">
        <v>1</v>
      </c>
      <c r="C10" s="91"/>
      <c r="D10" s="91" t="n">
        <v>2</v>
      </c>
      <c r="E10" s="91"/>
      <c r="F10" s="91" t="n">
        <v>3</v>
      </c>
      <c r="G10" s="91"/>
      <c r="H10" s="91" t="n">
        <v>4</v>
      </c>
      <c r="I10" s="91"/>
      <c r="J10" s="91" t="n">
        <v>5</v>
      </c>
      <c r="K10" s="91"/>
      <c r="L10" s="91" t="n">
        <v>6</v>
      </c>
      <c r="M10" s="91"/>
      <c r="N10" s="92" t="n">
        <f aca="false">NOTICE!E32</f>
        <v>44683</v>
      </c>
      <c r="O10" s="8"/>
      <c r="P10" s="8"/>
      <c r="Q10" s="122"/>
    </row>
    <row r="11" customFormat="false" ht="55.5" hidden="false" customHeight="true" outlineLevel="0" collapsed="false">
      <c r="A11" s="4"/>
      <c r="B11" s="93" t="s">
        <v>81</v>
      </c>
      <c r="C11" s="93"/>
      <c r="D11" s="93" t="s">
        <v>82</v>
      </c>
      <c r="E11" s="93"/>
      <c r="F11" s="93" t="s">
        <v>83</v>
      </c>
      <c r="G11" s="93"/>
      <c r="H11" s="93" t="s">
        <v>84</v>
      </c>
      <c r="I11" s="93"/>
      <c r="J11" s="93" t="s">
        <v>85</v>
      </c>
      <c r="K11" s="93"/>
      <c r="L11" s="93" t="s">
        <v>86</v>
      </c>
      <c r="M11" s="93"/>
      <c r="N11" s="94" t="s">
        <v>87</v>
      </c>
      <c r="O11" s="123" t="n">
        <v>1</v>
      </c>
      <c r="P11" s="96" t="s">
        <v>88</v>
      </c>
      <c r="Q11" s="122"/>
    </row>
    <row r="12" customFormat="false" ht="15.6" hidden="false" customHeight="false" outlineLevel="0" collapsed="false">
      <c r="A12" s="4"/>
      <c r="B12" s="97" t="n">
        <f aca="false">IF(WEEKDAY($N$10,2)=B10,$N$10,"")</f>
        <v>44683</v>
      </c>
      <c r="C12" s="98" t="s">
        <v>89</v>
      </c>
      <c r="D12" s="97" t="n">
        <f aca="false">IF(WEEKDAY($N$10,2)=D10,$N$10,IF(B12&lt;&gt;"",B12+1,""))</f>
        <v>44684</v>
      </c>
      <c r="E12" s="98" t="s">
        <v>89</v>
      </c>
      <c r="F12" s="97" t="n">
        <f aca="false">IF(WEEKDAY($N$10,2)=F10,$N$10,IF(D12&lt;&gt;"",D12+1,""))</f>
        <v>44685</v>
      </c>
      <c r="G12" s="98" t="s">
        <v>89</v>
      </c>
      <c r="H12" s="97" t="n">
        <f aca="false">IF(WEEKDAY($N$10,2)=H10,$N$10,IF(F12&lt;&gt;"",F12+1,""))</f>
        <v>44686</v>
      </c>
      <c r="I12" s="98" t="s">
        <v>89</v>
      </c>
      <c r="J12" s="97" t="n">
        <f aca="false">IF(WEEKDAY($N$10,2)=J10,$N$10,IF(H12&lt;&gt;"",H12+1,""))</f>
        <v>44687</v>
      </c>
      <c r="K12" s="98" t="s">
        <v>89</v>
      </c>
      <c r="L12" s="97" t="n">
        <f aca="false">IF(WEEKDAY($N$10,2)=L10,$N$10,IF(J12&lt;&gt;"",J12+1,""))</f>
        <v>44688</v>
      </c>
      <c r="M12" s="98" t="s">
        <v>89</v>
      </c>
      <c r="N12" s="99" t="n">
        <f aca="false">IF(ISNUMBER(C12),C12,0)+IF(ISNUMBER(E12),E12,0)+IF(ISNUMBER(#REF!),#REF!,0)+IF(ISNUMBER(I12),I12,0)+IF(ISNUMBER(K12),K12,0)+IF(ISNUMBER(M12),M12,0)</f>
        <v>0</v>
      </c>
      <c r="O12" s="125" t="n">
        <f aca="false">IF(N12&gt;0,IF(N12-$O$11*NOTICE!$D$25&gt;0,N12-$O$11*NOTICE!$D$25,0),0)</f>
        <v>0</v>
      </c>
      <c r="P12" s="101" t="str">
        <f aca="false">TEXT(O12,"hh:mm")</f>
        <v>00:00</v>
      </c>
      <c r="Q12" s="122"/>
      <c r="Z12" s="102" t="s">
        <v>68</v>
      </c>
      <c r="AA12" s="103" t="n">
        <f aca="false">SUMIFS(C14:M32,B14:L32,"APC")</f>
        <v>0</v>
      </c>
    </row>
    <row r="13" customFormat="false" ht="15.6" hidden="false" customHeight="false" outlineLevel="0" collapsed="false">
      <c r="A13" s="4"/>
      <c r="B13" s="104" t="s">
        <v>90</v>
      </c>
      <c r="C13" s="104"/>
      <c r="D13" s="104" t="s">
        <v>90</v>
      </c>
      <c r="E13" s="104"/>
      <c r="F13" s="112"/>
      <c r="G13" s="112"/>
      <c r="H13" s="112" t="s">
        <v>90</v>
      </c>
      <c r="I13" s="112"/>
      <c r="J13" s="105" t="s">
        <v>90</v>
      </c>
      <c r="K13" s="105"/>
      <c r="L13" s="105" t="s">
        <v>90</v>
      </c>
      <c r="M13" s="105"/>
      <c r="N13" s="99"/>
      <c r="O13" s="125" t="n">
        <f aca="false">IF(N13&gt;0,IF(N13-$O$11*NOTICE!$D$25&gt;0,N13-$O$11*NOTICE!$D$25,0),0)</f>
        <v>0</v>
      </c>
      <c r="P13" s="101"/>
      <c r="Q13" s="122"/>
      <c r="Z13" s="106" t="s">
        <v>72</v>
      </c>
      <c r="AA13" s="103" t="n">
        <f aca="false">SUMIFS(C14:M32,B14:L32,"Formation")</f>
        <v>0</v>
      </c>
    </row>
    <row r="14" customFormat="false" ht="15.6" hidden="false" customHeight="false" outlineLevel="0" collapsed="false">
      <c r="A14" s="4"/>
      <c r="B14" s="107" t="s">
        <v>91</v>
      </c>
      <c r="C14" s="108" t="s">
        <v>89</v>
      </c>
      <c r="D14" s="107" t="s">
        <v>91</v>
      </c>
      <c r="E14" s="108" t="s">
        <v>89</v>
      </c>
      <c r="F14" s="107" t="s">
        <v>91</v>
      </c>
      <c r="G14" s="108" t="s">
        <v>89</v>
      </c>
      <c r="H14" s="107" t="s">
        <v>91</v>
      </c>
      <c r="I14" s="108" t="s">
        <v>89</v>
      </c>
      <c r="J14" s="107" t="s">
        <v>91</v>
      </c>
      <c r="K14" s="108" t="s">
        <v>89</v>
      </c>
      <c r="L14" s="107" t="s">
        <v>91</v>
      </c>
      <c r="M14" s="108" t="s">
        <v>89</v>
      </c>
      <c r="N14" s="99"/>
      <c r="O14" s="125"/>
      <c r="P14" s="101"/>
      <c r="Q14" s="122"/>
      <c r="Z14" s="109" t="s">
        <v>73</v>
      </c>
      <c r="AA14" s="103" t="n">
        <f aca="false">SUMIFS(C14:M32,B14:L32,"Conseil ecole")</f>
        <v>0</v>
      </c>
    </row>
    <row r="15" customFormat="false" ht="15.6" hidden="false" customHeight="false" outlineLevel="0" collapsed="false">
      <c r="A15" s="4"/>
      <c r="B15" s="126" t="n">
        <f aca="false">L12+2</f>
        <v>44690</v>
      </c>
      <c r="C15" s="114" t="s">
        <v>89</v>
      </c>
      <c r="D15" s="127" t="n">
        <f aca="false">B15+1</f>
        <v>44691</v>
      </c>
      <c r="E15" s="137" t="s">
        <v>89</v>
      </c>
      <c r="F15" s="128" t="n">
        <f aca="false">D15+1</f>
        <v>44692</v>
      </c>
      <c r="G15" s="114" t="s">
        <v>89</v>
      </c>
      <c r="H15" s="128" t="n">
        <f aca="false">F15+1</f>
        <v>44693</v>
      </c>
      <c r="I15" s="137" t="s">
        <v>89</v>
      </c>
      <c r="J15" s="126" t="n">
        <f aca="false">H15+1</f>
        <v>44694</v>
      </c>
      <c r="K15" s="98" t="s">
        <v>89</v>
      </c>
      <c r="L15" s="126" t="n">
        <f aca="false">J15+1</f>
        <v>44695</v>
      </c>
      <c r="M15" s="98" t="s">
        <v>89</v>
      </c>
      <c r="N15" s="99" t="n">
        <f aca="false">IF(ISNUMBER(C15),C15,0)+IF(ISNUMBER(G12),G12,0)+IF(ISNUMBER(#REF!),#REF!,0)+IF(ISNUMBER(I15),I15,0)+IF(ISNUMBER(K15),K15,0)+IF(ISNUMBER(M15),M15,0)</f>
        <v>0</v>
      </c>
      <c r="O15" s="125" t="n">
        <f aca="false">IF(N15&gt;0,IF(N15-$O$11*NOTICE!$D$25&gt;0,N15-$O$11*NOTICE!$D$25,0),0)</f>
        <v>0</v>
      </c>
      <c r="P15" s="101" t="str">
        <f aca="false">TEXT(O15,"hh:mm")</f>
        <v>00:00</v>
      </c>
      <c r="Q15" s="122"/>
      <c r="Z15" s="109" t="s">
        <v>74</v>
      </c>
      <c r="AA15" s="103" t="n">
        <f aca="false">SUMIFS(C14:M32,B14:L32,"autres")</f>
        <v>0</v>
      </c>
    </row>
    <row r="16" customFormat="false" ht="15.6" hidden="false" customHeight="false" outlineLevel="0" collapsed="false">
      <c r="A16" s="4"/>
      <c r="B16" s="104" t="s">
        <v>90</v>
      </c>
      <c r="C16" s="104"/>
      <c r="D16" s="112" t="s">
        <v>90</v>
      </c>
      <c r="E16" s="112"/>
      <c r="F16" s="112"/>
      <c r="G16" s="112"/>
      <c r="H16" s="112" t="s">
        <v>90</v>
      </c>
      <c r="I16" s="112"/>
      <c r="J16" s="105" t="s">
        <v>90</v>
      </c>
      <c r="K16" s="105"/>
      <c r="L16" s="105" t="s">
        <v>90</v>
      </c>
      <c r="M16" s="105"/>
      <c r="N16" s="99"/>
      <c r="O16" s="125" t="n">
        <f aca="false">IF(N16&gt;0,IF(N16-$O$11*NOTICE!$D$25&gt;0,N16-$O$11*NOTICE!$D$25,0),0)</f>
        <v>0</v>
      </c>
      <c r="P16" s="101"/>
      <c r="Q16" s="122"/>
    </row>
    <row r="17" customFormat="false" ht="15.6" hidden="false" customHeight="false" outlineLevel="0" collapsed="false">
      <c r="A17" s="4"/>
      <c r="B17" s="107" t="s">
        <v>91</v>
      </c>
      <c r="C17" s="108" t="s">
        <v>89</v>
      </c>
      <c r="D17" s="107" t="s">
        <v>91</v>
      </c>
      <c r="E17" s="108" t="s">
        <v>89</v>
      </c>
      <c r="F17" s="107" t="s">
        <v>91</v>
      </c>
      <c r="G17" s="108" t="s">
        <v>89</v>
      </c>
      <c r="H17" s="107" t="s">
        <v>91</v>
      </c>
      <c r="I17" s="108" t="s">
        <v>89</v>
      </c>
      <c r="J17" s="107" t="s">
        <v>91</v>
      </c>
      <c r="K17" s="108" t="s">
        <v>89</v>
      </c>
      <c r="L17" s="107" t="s">
        <v>91</v>
      </c>
      <c r="M17" s="108" t="s">
        <v>89</v>
      </c>
      <c r="N17" s="99"/>
      <c r="O17" s="125"/>
      <c r="P17" s="101"/>
      <c r="Q17" s="122"/>
    </row>
    <row r="18" customFormat="false" ht="15.6" hidden="false" customHeight="false" outlineLevel="0" collapsed="false">
      <c r="A18" s="4"/>
      <c r="B18" s="126" t="n">
        <f aca="false">B15+7</f>
        <v>44697</v>
      </c>
      <c r="C18" s="138" t="s">
        <v>89</v>
      </c>
      <c r="D18" s="127" t="n">
        <f aca="false">B18+1</f>
        <v>44698</v>
      </c>
      <c r="E18" s="114" t="s">
        <v>89</v>
      </c>
      <c r="F18" s="128" t="n">
        <f aca="false">D18+1</f>
        <v>44699</v>
      </c>
      <c r="G18" s="114" t="s">
        <v>89</v>
      </c>
      <c r="H18" s="128" t="n">
        <f aca="false">F18+1</f>
        <v>44700</v>
      </c>
      <c r="I18" s="137" t="s">
        <v>89</v>
      </c>
      <c r="J18" s="126" t="n">
        <f aca="false">H18+1</f>
        <v>44701</v>
      </c>
      <c r="K18" s="137" t="s">
        <v>89</v>
      </c>
      <c r="L18" s="126" t="n">
        <f aca="false">J18+1</f>
        <v>44702</v>
      </c>
      <c r="M18" s="137" t="s">
        <v>89</v>
      </c>
      <c r="N18" s="99" t="n">
        <f aca="false">IF(ISNUMBER(C18),C18,0)+IF(ISNUMBER(I24),I24,0)+IF(ISNUMBER(G18),G18,0)+IF(ISNUMBER(G15),G15,0)+IF(ISNUMBER(K18),K18,0)+IF(ISNUMBER(M18),M18,0)</f>
        <v>0</v>
      </c>
      <c r="O18" s="125" t="n">
        <f aca="false">IF(N18&gt;0,IF(N18-$O$11*NOTICE!$D$25&gt;0,N18-$O$11*NOTICE!$D$25,0),0)</f>
        <v>0</v>
      </c>
      <c r="P18" s="101" t="str">
        <f aca="false">TEXT(O18,"hh:mm")</f>
        <v>00:00</v>
      </c>
      <c r="Q18" s="122"/>
    </row>
    <row r="19" customFormat="false" ht="15.6" hidden="false" customHeight="false" outlineLevel="0" collapsed="false">
      <c r="A19" s="4"/>
      <c r="B19" s="112" t="s">
        <v>90</v>
      </c>
      <c r="C19" s="112"/>
      <c r="D19" s="139" t="s">
        <v>90</v>
      </c>
      <c r="E19" s="139"/>
      <c r="F19" s="112" t="s">
        <v>90</v>
      </c>
      <c r="G19" s="112"/>
      <c r="H19" s="139" t="s">
        <v>90</v>
      </c>
      <c r="I19" s="139"/>
      <c r="J19" s="105" t="s">
        <v>90</v>
      </c>
      <c r="K19" s="105"/>
      <c r="L19" s="105" t="s">
        <v>90</v>
      </c>
      <c r="M19" s="105"/>
      <c r="N19" s="99"/>
      <c r="O19" s="125" t="n">
        <f aca="false">IF(N19&gt;0,IF(N19-$O$11*NOTICE!$D$25&gt;0,N19-$O$11*NOTICE!$D$25,0),0)</f>
        <v>0</v>
      </c>
      <c r="P19" s="101"/>
      <c r="Q19" s="122"/>
    </row>
    <row r="20" customFormat="false" ht="15.6" hidden="false" customHeight="false" outlineLevel="0" collapsed="false">
      <c r="A20" s="4"/>
      <c r="B20" s="107" t="s">
        <v>91</v>
      </c>
      <c r="C20" s="108" t="s">
        <v>89</v>
      </c>
      <c r="D20" s="107" t="s">
        <v>91</v>
      </c>
      <c r="E20" s="108" t="s">
        <v>89</v>
      </c>
      <c r="F20" s="107" t="s">
        <v>91</v>
      </c>
      <c r="G20" s="108" t="s">
        <v>89</v>
      </c>
      <c r="H20" s="107" t="s">
        <v>91</v>
      </c>
      <c r="I20" s="108" t="s">
        <v>89</v>
      </c>
      <c r="J20" s="107" t="s">
        <v>91</v>
      </c>
      <c r="K20" s="108" t="s">
        <v>89</v>
      </c>
      <c r="L20" s="107" t="s">
        <v>91</v>
      </c>
      <c r="M20" s="108" t="s">
        <v>89</v>
      </c>
      <c r="N20" s="99"/>
      <c r="O20" s="125"/>
      <c r="P20" s="101"/>
      <c r="Q20" s="122"/>
    </row>
    <row r="21" customFormat="false" ht="15" hidden="false" customHeight="false" outlineLevel="0" collapsed="false">
      <c r="A21" s="4"/>
      <c r="B21" s="126" t="n">
        <f aca="false">B18+7</f>
        <v>44704</v>
      </c>
      <c r="C21" s="138" t="s">
        <v>89</v>
      </c>
      <c r="D21" s="127" t="n">
        <f aca="false">B21+1</f>
        <v>44705</v>
      </c>
      <c r="E21" s="114" t="s">
        <v>89</v>
      </c>
      <c r="F21" s="128" t="n">
        <f aca="false">D21+1</f>
        <v>44706</v>
      </c>
      <c r="G21" s="114" t="s">
        <v>89</v>
      </c>
      <c r="H21" s="128" t="n">
        <f aca="false">F21+1</f>
        <v>44707</v>
      </c>
      <c r="I21" s="124" t="s">
        <v>95</v>
      </c>
      <c r="J21" s="126" t="n">
        <f aca="false">H21+1</f>
        <v>44708</v>
      </c>
      <c r="K21" s="124" t="s">
        <v>100</v>
      </c>
      <c r="L21" s="126" t="n">
        <f aca="false">J21+1</f>
        <v>44709</v>
      </c>
      <c r="M21" s="124" t="s">
        <v>100</v>
      </c>
      <c r="N21" s="99" t="n">
        <f aca="false">IF(ISNUMBER(C21),C21,0)+IF(ISNUMBER(E21),E21,0)+IF(ISNUMBER(G21),G21,0)+IF(ISNUMBER(I21),I21,0)+IF(ISNUMBER(K21),K21,0)+IF(ISNUMBER(M21),M21,0)</f>
        <v>0</v>
      </c>
      <c r="O21" s="125" t="n">
        <f aca="false">IF(N21&gt;0,IF(N21-$O$11*NOTICE!$D$25&gt;0,N21-$O$11*NOTICE!$D$25,0),0)</f>
        <v>0</v>
      </c>
      <c r="P21" s="101" t="str">
        <f aca="false">TEXT(O21,"hh:mm")</f>
        <v>00:00</v>
      </c>
      <c r="Q21" s="122"/>
    </row>
    <row r="22" customFormat="false" ht="15.6" hidden="false" customHeight="false" outlineLevel="0" collapsed="false">
      <c r="A22" s="4"/>
      <c r="B22" s="112" t="s">
        <v>90</v>
      </c>
      <c r="C22" s="112"/>
      <c r="D22" s="104" t="s">
        <v>90</v>
      </c>
      <c r="E22" s="104"/>
      <c r="F22" s="112" t="s">
        <v>90</v>
      </c>
      <c r="G22" s="112"/>
      <c r="H22" s="105" t="s">
        <v>90</v>
      </c>
      <c r="I22" s="105"/>
      <c r="J22" s="105" t="s">
        <v>90</v>
      </c>
      <c r="K22" s="105"/>
      <c r="L22" s="105" t="s">
        <v>90</v>
      </c>
      <c r="M22" s="105"/>
      <c r="N22" s="99"/>
      <c r="O22" s="125" t="n">
        <f aca="false">IF(N22&gt;0,IF(N22-$O$11*NOTICE!$D$25&gt;0,N22-$O$11*NOTICE!$D$25,0),0)</f>
        <v>0</v>
      </c>
      <c r="P22" s="101"/>
      <c r="Q22" s="122"/>
    </row>
    <row r="23" customFormat="false" ht="15.6" hidden="false" customHeight="false" outlineLevel="0" collapsed="false">
      <c r="A23" s="4"/>
      <c r="B23" s="107" t="s">
        <v>91</v>
      </c>
      <c r="C23" s="108" t="s">
        <v>89</v>
      </c>
      <c r="D23" s="107" t="s">
        <v>91</v>
      </c>
      <c r="E23" s="108" t="s">
        <v>89</v>
      </c>
      <c r="F23" s="107" t="s">
        <v>91</v>
      </c>
      <c r="G23" s="108" t="s">
        <v>89</v>
      </c>
      <c r="H23" s="107" t="s">
        <v>91</v>
      </c>
      <c r="I23" s="108" t="s">
        <v>89</v>
      </c>
      <c r="J23" s="107" t="s">
        <v>91</v>
      </c>
      <c r="K23" s="108" t="s">
        <v>89</v>
      </c>
      <c r="L23" s="107" t="s">
        <v>91</v>
      </c>
      <c r="M23" s="108" t="s">
        <v>89</v>
      </c>
      <c r="N23" s="99"/>
      <c r="O23" s="125"/>
      <c r="P23" s="101"/>
      <c r="Q23" s="122"/>
    </row>
    <row r="24" customFormat="false" ht="15" hidden="false" customHeight="false" outlineLevel="0" collapsed="false">
      <c r="A24" s="4"/>
      <c r="B24" s="126" t="n">
        <f aca="false">B21+7</f>
        <v>44711</v>
      </c>
      <c r="C24" s="114" t="s">
        <v>89</v>
      </c>
      <c r="D24" s="127" t="n">
        <f aca="false">B24+1</f>
        <v>44712</v>
      </c>
      <c r="E24" s="114" t="s">
        <v>89</v>
      </c>
      <c r="F24" s="128" t="n">
        <f aca="false">D24+1</f>
        <v>44713</v>
      </c>
      <c r="G24" s="114" t="s">
        <v>89</v>
      </c>
      <c r="H24" s="128" t="n">
        <f aca="false">F24+1</f>
        <v>44714</v>
      </c>
      <c r="I24" s="114" t="s">
        <v>89</v>
      </c>
      <c r="J24" s="126" t="n">
        <f aca="false">H24+1</f>
        <v>44715</v>
      </c>
      <c r="K24" s="114" t="s">
        <v>89</v>
      </c>
      <c r="L24" s="126" t="n">
        <f aca="false">J24+1</f>
        <v>44716</v>
      </c>
      <c r="M24" s="114" t="s">
        <v>89</v>
      </c>
      <c r="N24" s="99" t="n">
        <f aca="false">IF(ISNUMBER(#REF!),#REF!,0)+IF(ISNUMBER(E24),E24,0)+IF(ISNUMBER(G24),G24,0)+IF(ISNUMBER(#REF!),#REF!,0)+IF(ISNUMBER(K24),K24,0)+IF(ISNUMBER(M24),M24,0)</f>
        <v>0</v>
      </c>
      <c r="O24" s="125" t="n">
        <f aca="false">IF(N24&gt;0,IF(N24-$O$11*NOTICE!$D$25&gt;0,N24-$O$11*NOTICE!$D$25,0),0)</f>
        <v>0</v>
      </c>
      <c r="P24" s="101" t="str">
        <f aca="false">TEXT(O24,"hh:mm")</f>
        <v>00:00</v>
      </c>
      <c r="Q24" s="122"/>
    </row>
    <row r="25" customFormat="false" ht="15.6" hidden="false" customHeight="false" outlineLevel="0" collapsed="false">
      <c r="A25" s="4"/>
      <c r="B25" s="112" t="s">
        <v>90</v>
      </c>
      <c r="C25" s="112"/>
      <c r="D25" s="104" t="s">
        <v>90</v>
      </c>
      <c r="E25" s="104"/>
      <c r="F25" s="112" t="s">
        <v>90</v>
      </c>
      <c r="G25" s="112"/>
      <c r="H25" s="112"/>
      <c r="I25" s="112"/>
      <c r="J25" s="105"/>
      <c r="K25" s="105"/>
      <c r="L25" s="105"/>
      <c r="M25" s="105"/>
      <c r="N25" s="99"/>
      <c r="O25" s="125" t="n">
        <f aca="false">IF(N25&gt;0,IF(N25-$O$11*NOTICE!$D$25&gt;0,N25-$O$11*NOTICE!$D$25,0),0)</f>
        <v>0</v>
      </c>
      <c r="P25" s="101"/>
      <c r="Q25" s="122"/>
    </row>
    <row r="26" customFormat="false" ht="15.6" hidden="false" customHeight="false" outlineLevel="0" collapsed="false">
      <c r="A26" s="4"/>
      <c r="B26" s="107" t="s">
        <v>91</v>
      </c>
      <c r="C26" s="108" t="s">
        <v>89</v>
      </c>
      <c r="D26" s="107" t="s">
        <v>91</v>
      </c>
      <c r="E26" s="108" t="s">
        <v>89</v>
      </c>
      <c r="F26" s="107" t="s">
        <v>91</v>
      </c>
      <c r="G26" s="108" t="s">
        <v>89</v>
      </c>
      <c r="H26" s="107" t="s">
        <v>91</v>
      </c>
      <c r="I26" s="108" t="s">
        <v>89</v>
      </c>
      <c r="J26" s="107" t="s">
        <v>91</v>
      </c>
      <c r="K26" s="108" t="s">
        <v>89</v>
      </c>
      <c r="L26" s="107" t="s">
        <v>91</v>
      </c>
      <c r="M26" s="108" t="s">
        <v>89</v>
      </c>
      <c r="N26" s="99"/>
      <c r="O26" s="125"/>
      <c r="P26" s="101"/>
      <c r="Q26" s="122"/>
    </row>
    <row r="27" customFormat="false" ht="15" hidden="false" customHeight="false" outlineLevel="0" collapsed="false">
      <c r="A27" s="4"/>
      <c r="B27" s="140" t="s">
        <v>95</v>
      </c>
      <c r="C27" s="114" t="s">
        <v>89</v>
      </c>
      <c r="D27" s="127" t="n">
        <f aca="false">D24+7</f>
        <v>44719</v>
      </c>
      <c r="E27" s="114" t="s">
        <v>89</v>
      </c>
      <c r="F27" s="128" t="n">
        <f aca="false">D27+1</f>
        <v>44720</v>
      </c>
      <c r="G27" s="114" t="s">
        <v>89</v>
      </c>
      <c r="H27" s="128" t="n">
        <f aca="false">F27+1</f>
        <v>44721</v>
      </c>
      <c r="I27" s="138" t="s">
        <v>89</v>
      </c>
      <c r="J27" s="126" t="n">
        <f aca="false">H27+1</f>
        <v>44722</v>
      </c>
      <c r="K27" s="98" t="s">
        <v>89</v>
      </c>
      <c r="L27" s="126" t="n">
        <f aca="false">J27+1</f>
        <v>44723</v>
      </c>
      <c r="M27" s="98" t="s">
        <v>89</v>
      </c>
      <c r="N27" s="99" t="n">
        <f aca="false">IF(ISNUMBER(C30),C30,0)+IF(ISNUMBER(E27),E27,0)+IF(ISNUMBER(G27),G27,0)+IF(ISNUMBER(I27),I27,0)+IF(ISNUMBER(K27),K27,0)+IF(ISNUMBER(M27),M27,0)</f>
        <v>0</v>
      </c>
      <c r="O27" s="125" t="n">
        <f aca="false">IF(N27&gt;0,IF(N27-$O$11*NOTICE!$D$25&gt;0,N27-$O$11*NOTICE!$D$25,0),0)</f>
        <v>0</v>
      </c>
      <c r="P27" s="101" t="str">
        <f aca="false">TEXT(O27,"hh:mm")</f>
        <v>00:00</v>
      </c>
      <c r="Q27" s="122"/>
    </row>
    <row r="28" customFormat="false" ht="15.6" hidden="false" customHeight="false" outlineLevel="0" collapsed="false">
      <c r="A28" s="4"/>
      <c r="B28" s="104" t="s">
        <v>90</v>
      </c>
      <c r="C28" s="104"/>
      <c r="D28" s="104" t="s">
        <v>90</v>
      </c>
      <c r="E28" s="104"/>
      <c r="F28" s="112" t="s">
        <v>90</v>
      </c>
      <c r="G28" s="112"/>
      <c r="H28" s="139" t="s">
        <v>90</v>
      </c>
      <c r="I28" s="139"/>
      <c r="J28" s="105" t="s">
        <v>90</v>
      </c>
      <c r="K28" s="105"/>
      <c r="L28" s="105" t="s">
        <v>90</v>
      </c>
      <c r="M28" s="105"/>
      <c r="N28" s="99"/>
      <c r="O28" s="125" t="n">
        <f aca="false">IF(N28&gt;0,IF(N28-$O$11*NOTICE!$D$25&gt;0,N28-$O$11*NOTICE!$D$25,0),0)</f>
        <v>0</v>
      </c>
      <c r="P28" s="101"/>
      <c r="Q28" s="122"/>
    </row>
    <row r="29" customFormat="false" ht="15.6" hidden="false" customHeight="false" outlineLevel="0" collapsed="false">
      <c r="A29" s="4"/>
      <c r="B29" s="107" t="s">
        <v>91</v>
      </c>
      <c r="C29" s="108" t="s">
        <v>89</v>
      </c>
      <c r="D29" s="107" t="s">
        <v>91</v>
      </c>
      <c r="E29" s="108" t="s">
        <v>89</v>
      </c>
      <c r="F29" s="107" t="s">
        <v>91</v>
      </c>
      <c r="G29" s="108" t="s">
        <v>89</v>
      </c>
      <c r="H29" s="107" t="s">
        <v>91</v>
      </c>
      <c r="I29" s="108" t="s">
        <v>89</v>
      </c>
      <c r="J29" s="107" t="s">
        <v>91</v>
      </c>
      <c r="K29" s="108" t="s">
        <v>89</v>
      </c>
      <c r="L29" s="107" t="s">
        <v>91</v>
      </c>
      <c r="M29" s="108" t="s">
        <v>89</v>
      </c>
      <c r="N29" s="99"/>
      <c r="O29" s="125"/>
      <c r="P29" s="101"/>
      <c r="Q29" s="122"/>
    </row>
    <row r="30" customFormat="false" ht="15" hidden="false" customHeight="false" outlineLevel="0" collapsed="false">
      <c r="A30" s="4"/>
      <c r="B30" s="126" t="n">
        <f aca="false">L27+2</f>
        <v>44725</v>
      </c>
      <c r="C30" s="114" t="s">
        <v>89</v>
      </c>
      <c r="D30" s="127" t="n">
        <f aca="false">B30+1</f>
        <v>44726</v>
      </c>
      <c r="E30" s="114" t="s">
        <v>89</v>
      </c>
      <c r="F30" s="128" t="n">
        <f aca="false">D30+1</f>
        <v>44727</v>
      </c>
      <c r="G30" s="114" t="s">
        <v>89</v>
      </c>
      <c r="H30" s="128" t="n">
        <f aca="false">F30+1</f>
        <v>44728</v>
      </c>
      <c r="I30" s="114" t="s">
        <v>89</v>
      </c>
      <c r="J30" s="126" t="n">
        <f aca="false">H30+1</f>
        <v>44729</v>
      </c>
      <c r="K30" s="98" t="s">
        <v>89</v>
      </c>
      <c r="L30" s="126" t="n">
        <f aca="false">J30+1</f>
        <v>44730</v>
      </c>
      <c r="M30" s="98" t="s">
        <v>89</v>
      </c>
      <c r="N30" s="99" t="n">
        <f aca="false">IF(ISNUMBER(#REF!),#REF!,0)+IF(ISNUMBER(E30),E30,0)+IF(ISNUMBER(G30),G30,0)+IF(ISNUMBER(I30),I30,0)+IF(ISNUMBER(K30),K30,0)+IF(ISNUMBER(M30),M30,0)</f>
        <v>0</v>
      </c>
      <c r="O30" s="125" t="n">
        <f aca="false">IF(N30&gt;0,IF(N30-$O$11*NOTICE!$D$25&gt;0,N30-$O$11*NOTICE!$D$25,0),0)</f>
        <v>0</v>
      </c>
      <c r="P30" s="101" t="str">
        <f aca="false">TEXT(O30,"hh:mm")</f>
        <v>00:00</v>
      </c>
      <c r="Q30" s="122"/>
    </row>
    <row r="31" customFormat="false" ht="15.6" hidden="false" customHeight="false" outlineLevel="0" collapsed="false">
      <c r="A31" s="4"/>
      <c r="B31" s="112"/>
      <c r="C31" s="112"/>
      <c r="D31" s="104" t="s">
        <v>90</v>
      </c>
      <c r="E31" s="104"/>
      <c r="F31" s="112" t="s">
        <v>90</v>
      </c>
      <c r="G31" s="112"/>
      <c r="H31" s="112" t="s">
        <v>90</v>
      </c>
      <c r="I31" s="112"/>
      <c r="J31" s="105" t="s">
        <v>90</v>
      </c>
      <c r="K31" s="105"/>
      <c r="L31" s="105" t="s">
        <v>90</v>
      </c>
      <c r="M31" s="105"/>
      <c r="N31" s="99"/>
      <c r="O31" s="125" t="n">
        <f aca="false">IF(N31&gt;0,IF(N31-$O$11*NOTICE!$D$25&gt;0,N31-$O$11*NOTICE!$D$25,0),0)</f>
        <v>0</v>
      </c>
      <c r="P31" s="101"/>
      <c r="Q31" s="122"/>
    </row>
    <row r="32" customFormat="false" ht="15.6" hidden="false" customHeight="false" outlineLevel="0" collapsed="false">
      <c r="A32" s="4"/>
      <c r="B32" s="107" t="s">
        <v>91</v>
      </c>
      <c r="C32" s="108" t="s">
        <v>89</v>
      </c>
      <c r="D32" s="107" t="s">
        <v>91</v>
      </c>
      <c r="E32" s="108" t="s">
        <v>89</v>
      </c>
      <c r="F32" s="107" t="s">
        <v>91</v>
      </c>
      <c r="G32" s="108" t="s">
        <v>89</v>
      </c>
      <c r="H32" s="107" t="s">
        <v>91</v>
      </c>
      <c r="I32" s="108" t="s">
        <v>89</v>
      </c>
      <c r="J32" s="107" t="s">
        <v>91</v>
      </c>
      <c r="K32" s="108" t="s">
        <v>89</v>
      </c>
      <c r="L32" s="107" t="s">
        <v>91</v>
      </c>
      <c r="M32" s="108" t="s">
        <v>89</v>
      </c>
      <c r="N32" s="99"/>
      <c r="O32" s="125"/>
      <c r="P32" s="101"/>
      <c r="Q32" s="122"/>
    </row>
    <row r="33" customFormat="false" ht="15" hidden="false" customHeight="false" outlineLevel="0" collapsed="false">
      <c r="A33" s="4"/>
      <c r="B33" s="126" t="n">
        <f aca="false">B30+7</f>
        <v>44732</v>
      </c>
      <c r="C33" s="114" t="s">
        <v>89</v>
      </c>
      <c r="D33" s="127" t="n">
        <f aca="false">B33+1</f>
        <v>44733</v>
      </c>
      <c r="E33" s="114" t="s">
        <v>89</v>
      </c>
      <c r="F33" s="128" t="n">
        <f aca="false">D33+1</f>
        <v>44734</v>
      </c>
      <c r="G33" s="114" t="s">
        <v>89</v>
      </c>
      <c r="H33" s="128" t="n">
        <f aca="false">F33+1</f>
        <v>44735</v>
      </c>
      <c r="I33" s="114" t="s">
        <v>89</v>
      </c>
      <c r="J33" s="126" t="n">
        <f aca="false">H33+1</f>
        <v>44736</v>
      </c>
      <c r="K33" s="98" t="s">
        <v>89</v>
      </c>
      <c r="L33" s="126" t="n">
        <f aca="false">J33+1</f>
        <v>44737</v>
      </c>
      <c r="M33" s="98" t="s">
        <v>89</v>
      </c>
      <c r="N33" s="99" t="n">
        <f aca="false">IF(ISNUMBER(C33),C33,0)+IF(ISNUMBER(E33),E33,0)+IF(ISNUMBER(G33),G33,0)+IF(ISNUMBER(I33),I33,0)+IF(ISNUMBER(K33),K33,0)+IF(ISNUMBER(M33),M33,0)</f>
        <v>0</v>
      </c>
      <c r="O33" s="125" t="n">
        <f aca="false">IF(N33&gt;0,IF(N33-$O$11*NOTICE!$D$25&gt;0,N33-$O$11*NOTICE!$D$25,0),0)</f>
        <v>0</v>
      </c>
      <c r="P33" s="101" t="str">
        <f aca="false">TEXT(O33,"hh:mm")</f>
        <v>00:00</v>
      </c>
      <c r="Q33" s="122"/>
    </row>
    <row r="34" customFormat="false" ht="15.6" hidden="false" customHeight="false" outlineLevel="0" collapsed="false">
      <c r="A34" s="4"/>
      <c r="B34" s="112" t="s">
        <v>90</v>
      </c>
      <c r="C34" s="112"/>
      <c r="D34" s="104" t="s">
        <v>90</v>
      </c>
      <c r="E34" s="104"/>
      <c r="F34" s="112" t="s">
        <v>90</v>
      </c>
      <c r="G34" s="112"/>
      <c r="H34" s="112" t="s">
        <v>90</v>
      </c>
      <c r="I34" s="112"/>
      <c r="J34" s="105" t="s">
        <v>90</v>
      </c>
      <c r="K34" s="105"/>
      <c r="L34" s="105" t="s">
        <v>90</v>
      </c>
      <c r="M34" s="105"/>
      <c r="N34" s="99"/>
      <c r="O34" s="125" t="n">
        <f aca="false">IF(N34&gt;0,IF(N34-$O$11*NOTICE!$D$25&gt;0,N34-$O$11*NOTICE!$D$25,0),0)</f>
        <v>0</v>
      </c>
      <c r="P34" s="101"/>
      <c r="Q34" s="122"/>
    </row>
    <row r="35" customFormat="false" ht="15.6" hidden="false" customHeight="false" outlineLevel="0" collapsed="false">
      <c r="A35" s="4"/>
      <c r="B35" s="107" t="s">
        <v>91</v>
      </c>
      <c r="C35" s="108" t="s">
        <v>89</v>
      </c>
      <c r="D35" s="107" t="s">
        <v>91</v>
      </c>
      <c r="E35" s="108" t="s">
        <v>89</v>
      </c>
      <c r="F35" s="107" t="s">
        <v>91</v>
      </c>
      <c r="G35" s="108" t="s">
        <v>89</v>
      </c>
      <c r="H35" s="107" t="s">
        <v>91</v>
      </c>
      <c r="I35" s="108" t="s">
        <v>89</v>
      </c>
      <c r="J35" s="107" t="s">
        <v>91</v>
      </c>
      <c r="K35" s="108" t="s">
        <v>89</v>
      </c>
      <c r="L35" s="107" t="s">
        <v>91</v>
      </c>
      <c r="M35" s="108" t="s">
        <v>89</v>
      </c>
      <c r="N35" s="99"/>
      <c r="O35" s="125"/>
      <c r="P35" s="101"/>
      <c r="Q35" s="122"/>
    </row>
    <row r="36" customFormat="false" ht="15" hidden="false" customHeight="false" outlineLevel="0" collapsed="false">
      <c r="A36" s="4"/>
      <c r="B36" s="126" t="n">
        <f aca="false">B33+7</f>
        <v>44739</v>
      </c>
      <c r="C36" s="114" t="s">
        <v>89</v>
      </c>
      <c r="D36" s="127" t="n">
        <f aca="false">B36+1</f>
        <v>44740</v>
      </c>
      <c r="E36" s="114" t="s">
        <v>89</v>
      </c>
      <c r="F36" s="128" t="n">
        <f aca="false">D36+1</f>
        <v>44741</v>
      </c>
      <c r="G36" s="114" t="s">
        <v>89</v>
      </c>
      <c r="H36" s="128" t="n">
        <f aca="false">F36+1</f>
        <v>44742</v>
      </c>
      <c r="I36" s="114" t="s">
        <v>89</v>
      </c>
      <c r="J36" s="126" t="n">
        <f aca="false">H36+1</f>
        <v>44743</v>
      </c>
      <c r="K36" s="98" t="s">
        <v>89</v>
      </c>
      <c r="L36" s="126" t="n">
        <f aca="false">J36+1</f>
        <v>44744</v>
      </c>
      <c r="M36" s="98" t="s">
        <v>89</v>
      </c>
      <c r="N36" s="99" t="n">
        <f aca="false">IF(ISNUMBER(C36),C36,0)+IF(ISNUMBER(E36),E36,0)+IF(ISNUMBER(G36),G36,0)+IF(ISNUMBER(I36),I36,0)+IF(ISNUMBER(K36),K36,0)+IF(ISNUMBER(M36),M36,0)</f>
        <v>0</v>
      </c>
      <c r="O36" s="125" t="n">
        <f aca="false">IF(N36&gt;0,IF(N36-$O$11*NOTICE!$D$25&gt;0,N36-$O$11*NOTICE!$D$25,0),0)</f>
        <v>0</v>
      </c>
      <c r="P36" s="101" t="str">
        <f aca="false">TEXT(O36,"hh:mm")</f>
        <v>00:00</v>
      </c>
      <c r="Q36" s="122"/>
    </row>
    <row r="37" customFormat="false" ht="15.6" hidden="false" customHeight="false" outlineLevel="0" collapsed="false">
      <c r="A37" s="4"/>
      <c r="B37" s="112" t="s">
        <v>90</v>
      </c>
      <c r="C37" s="112"/>
      <c r="D37" s="104" t="s">
        <v>90</v>
      </c>
      <c r="E37" s="104"/>
      <c r="F37" s="112" t="s">
        <v>90</v>
      </c>
      <c r="G37" s="112"/>
      <c r="H37" s="112" t="s">
        <v>90</v>
      </c>
      <c r="I37" s="112"/>
      <c r="J37" s="105" t="s">
        <v>90</v>
      </c>
      <c r="K37" s="105"/>
      <c r="L37" s="105" t="s">
        <v>90</v>
      </c>
      <c r="M37" s="105"/>
      <c r="N37" s="99"/>
      <c r="O37" s="125" t="n">
        <f aca="false">IF(N37&gt;0,IF(N37-$O$11*NOTICE!$D$25&gt;0,N37-$O$11*NOTICE!$D$25,0),0)</f>
        <v>0</v>
      </c>
      <c r="P37" s="101"/>
      <c r="Q37" s="122"/>
    </row>
    <row r="38" customFormat="false" ht="15.6" hidden="false" customHeight="false" outlineLevel="0" collapsed="false">
      <c r="A38" s="4"/>
      <c r="B38" s="107" t="s">
        <v>91</v>
      </c>
      <c r="C38" s="108" t="s">
        <v>89</v>
      </c>
      <c r="D38" s="107" t="s">
        <v>91</v>
      </c>
      <c r="E38" s="108" t="s">
        <v>89</v>
      </c>
      <c r="F38" s="107" t="s">
        <v>91</v>
      </c>
      <c r="G38" s="108" t="s">
        <v>89</v>
      </c>
      <c r="H38" s="107" t="s">
        <v>91</v>
      </c>
      <c r="I38" s="108" t="s">
        <v>89</v>
      </c>
      <c r="J38" s="107" t="s">
        <v>91</v>
      </c>
      <c r="K38" s="108" t="s">
        <v>89</v>
      </c>
      <c r="L38" s="107" t="s">
        <v>91</v>
      </c>
      <c r="M38" s="108" t="s">
        <v>89</v>
      </c>
      <c r="N38" s="99"/>
      <c r="O38" s="125"/>
      <c r="P38" s="101"/>
      <c r="Q38" s="122"/>
    </row>
    <row r="39" customFormat="false" ht="15" hidden="false" customHeight="false" outlineLevel="0" collapsed="false">
      <c r="A39" s="4"/>
      <c r="B39" s="126" t="n">
        <f aca="false">B36+7</f>
        <v>44746</v>
      </c>
      <c r="C39" s="114" t="s">
        <v>89</v>
      </c>
      <c r="D39" s="127" t="n">
        <f aca="false">B39+1</f>
        <v>44747</v>
      </c>
      <c r="E39" s="114" t="s">
        <v>89</v>
      </c>
      <c r="F39" s="128" t="n">
        <f aca="false">D39+1</f>
        <v>44748</v>
      </c>
      <c r="G39" s="114" t="s">
        <v>89</v>
      </c>
      <c r="H39" s="128" t="n">
        <f aca="false">F39+1</f>
        <v>44749</v>
      </c>
      <c r="I39" s="114" t="s">
        <v>89</v>
      </c>
      <c r="J39" s="126"/>
      <c r="K39" s="98"/>
      <c r="L39" s="126"/>
      <c r="M39" s="98"/>
      <c r="N39" s="99" t="n">
        <f aca="false">IF(ISNUMBER(C39),C39,0)+IF(ISNUMBER(E39),E39,0)+IF(ISNUMBER(G39),G39,0)+IF(ISNUMBER(I39),I39,0)+IF(ISNUMBER(K39),K39,0)+IF(ISNUMBER(M39),M39,0)</f>
        <v>0</v>
      </c>
      <c r="O39" s="125" t="n">
        <f aca="false">IF(N39&gt;0,IF(N39-$O$11*NOTICE!$D$25&gt;0,N39-$O$11*NOTICE!$D$25,0),0)</f>
        <v>0</v>
      </c>
      <c r="P39" s="101" t="str">
        <f aca="false">TEXT(O39,"hh:mm")</f>
        <v>00:00</v>
      </c>
      <c r="Q39" s="122"/>
    </row>
    <row r="40" customFormat="false" ht="15.6" hidden="false" customHeight="false" outlineLevel="0" collapsed="false">
      <c r="A40" s="4"/>
      <c r="B40" s="112" t="s">
        <v>90</v>
      </c>
      <c r="C40" s="112"/>
      <c r="D40" s="104" t="s">
        <v>90</v>
      </c>
      <c r="E40" s="104"/>
      <c r="F40" s="112" t="s">
        <v>90</v>
      </c>
      <c r="G40" s="112"/>
      <c r="H40" s="112" t="s">
        <v>90</v>
      </c>
      <c r="I40" s="112"/>
      <c r="J40" s="105"/>
      <c r="K40" s="105"/>
      <c r="L40" s="105"/>
      <c r="M40" s="105"/>
      <c r="N40" s="99"/>
      <c r="O40" s="125" t="n">
        <f aca="false">IF(N40&gt;0,IF(N40-$O$11*NOTICE!$D$25&gt;0,N40-$O$11*NOTICE!$D$25,0),0)</f>
        <v>0</v>
      </c>
      <c r="P40" s="101"/>
      <c r="Q40" s="122"/>
    </row>
    <row r="41" customFormat="false" ht="15.6" hidden="false" customHeight="false" outlineLevel="0" collapsed="false">
      <c r="A41" s="4"/>
      <c r="B41" s="107" t="s">
        <v>91</v>
      </c>
      <c r="C41" s="108" t="s">
        <v>89</v>
      </c>
      <c r="D41" s="107" t="s">
        <v>91</v>
      </c>
      <c r="E41" s="108" t="s">
        <v>89</v>
      </c>
      <c r="F41" s="107" t="s">
        <v>91</v>
      </c>
      <c r="G41" s="108" t="s">
        <v>89</v>
      </c>
      <c r="H41" s="107" t="s">
        <v>91</v>
      </c>
      <c r="I41" s="108" t="s">
        <v>89</v>
      </c>
      <c r="J41" s="107"/>
      <c r="K41" s="108"/>
      <c r="L41" s="107"/>
      <c r="M41" s="108"/>
      <c r="N41" s="99"/>
      <c r="O41" s="125"/>
      <c r="P41" s="101"/>
      <c r="Q41" s="122"/>
    </row>
    <row r="42" customFormat="false" ht="15.6" hidden="false" customHeight="false" outlineLevel="0" collapsed="false">
      <c r="A42" s="4"/>
      <c r="B42" s="118"/>
      <c r="C42" s="118"/>
      <c r="D42" s="118"/>
      <c r="E42" s="118"/>
      <c r="F42" s="118"/>
      <c r="G42" s="118"/>
      <c r="H42" s="118"/>
      <c r="I42" s="118"/>
      <c r="J42" s="118"/>
      <c r="K42" s="118"/>
      <c r="L42" s="118"/>
      <c r="M42" s="118"/>
      <c r="N42" s="118"/>
      <c r="O42" s="118"/>
      <c r="P42" s="118"/>
      <c r="Q42" s="122"/>
    </row>
    <row r="43" customFormat="false" ht="30" hidden="false" customHeight="false" outlineLevel="0" collapsed="false">
      <c r="A43" s="4"/>
      <c r="B43" s="129" t="s">
        <v>92</v>
      </c>
      <c r="C43" s="129"/>
      <c r="D43" s="129"/>
      <c r="E43" s="129"/>
      <c r="F43" s="129"/>
      <c r="G43" s="129"/>
      <c r="H43" s="129"/>
      <c r="I43" s="129"/>
      <c r="J43" s="129"/>
      <c r="K43" s="129"/>
      <c r="L43" s="129"/>
      <c r="M43" s="129"/>
      <c r="N43" s="96" t="s">
        <v>93</v>
      </c>
      <c r="O43" s="95"/>
      <c r="P43" s="101" t="n">
        <f aca="false">SUM(O12:O41)</f>
        <v>0</v>
      </c>
      <c r="Q43" s="122"/>
    </row>
    <row r="44" customFormat="false" ht="15" hidden="false" customHeight="false" outlineLevel="0" collapsed="false">
      <c r="A44" s="4"/>
      <c r="B44" s="129"/>
      <c r="C44" s="129"/>
      <c r="D44" s="129"/>
      <c r="E44" s="129"/>
      <c r="F44" s="129"/>
      <c r="G44" s="129"/>
      <c r="H44" s="129"/>
      <c r="I44" s="129"/>
      <c r="J44" s="129"/>
      <c r="K44" s="129"/>
      <c r="L44" s="129"/>
      <c r="M44" s="129"/>
      <c r="N44" s="130" t="s">
        <v>96</v>
      </c>
      <c r="O44" s="121"/>
      <c r="P44" s="131" t="n">
        <f aca="false">P43+'Période 4'!P35</f>
        <v>0</v>
      </c>
      <c r="Q44" s="122"/>
    </row>
    <row r="45" customFormat="false" ht="141.75" hidden="false" customHeight="true" outlineLevel="0" collapsed="false">
      <c r="A45" s="122"/>
      <c r="B45" s="122"/>
      <c r="C45" s="122"/>
      <c r="D45" s="122"/>
      <c r="E45" s="122"/>
      <c r="F45" s="122"/>
      <c r="G45" s="122"/>
      <c r="H45" s="122"/>
      <c r="I45" s="122"/>
      <c r="J45" s="122"/>
      <c r="K45" s="122"/>
      <c r="L45" s="122"/>
      <c r="M45" s="122"/>
      <c r="N45" s="122"/>
      <c r="O45" s="122"/>
      <c r="P45" s="122"/>
      <c r="Q45" s="122"/>
    </row>
  </sheetData>
  <sheetProtection sheet="true" objects="true" scenarios="true"/>
  <mergeCells count="106">
    <mergeCell ref="D2:E2"/>
    <mergeCell ref="J2:N2"/>
    <mergeCell ref="D3:E3"/>
    <mergeCell ref="J3:N3"/>
    <mergeCell ref="D4:E4"/>
    <mergeCell ref="H5:J5"/>
    <mergeCell ref="B6:P6"/>
    <mergeCell ref="B11:C11"/>
    <mergeCell ref="D11:E11"/>
    <mergeCell ref="F11:G11"/>
    <mergeCell ref="H11:I11"/>
    <mergeCell ref="J11:K11"/>
    <mergeCell ref="L11:M11"/>
    <mergeCell ref="N12:N14"/>
    <mergeCell ref="O12:O13"/>
    <mergeCell ref="P12:P14"/>
    <mergeCell ref="B13:C13"/>
    <mergeCell ref="D13:E13"/>
    <mergeCell ref="F13:G13"/>
    <mergeCell ref="H13:I13"/>
    <mergeCell ref="J13:K13"/>
    <mergeCell ref="L13:M13"/>
    <mergeCell ref="N15:N17"/>
    <mergeCell ref="O15:O16"/>
    <mergeCell ref="P15:P17"/>
    <mergeCell ref="B16:C16"/>
    <mergeCell ref="D16:E16"/>
    <mergeCell ref="F16:G16"/>
    <mergeCell ref="H16:I16"/>
    <mergeCell ref="J16:K16"/>
    <mergeCell ref="L16:M16"/>
    <mergeCell ref="N18:N20"/>
    <mergeCell ref="O18:O19"/>
    <mergeCell ref="P18:P20"/>
    <mergeCell ref="B19:C19"/>
    <mergeCell ref="D19:E19"/>
    <mergeCell ref="F19:G19"/>
    <mergeCell ref="H19:I19"/>
    <mergeCell ref="J19:K19"/>
    <mergeCell ref="L19:M19"/>
    <mergeCell ref="N21:N23"/>
    <mergeCell ref="O21:O22"/>
    <mergeCell ref="P21:P23"/>
    <mergeCell ref="B22:C22"/>
    <mergeCell ref="D22:E22"/>
    <mergeCell ref="F22:G22"/>
    <mergeCell ref="H22:I22"/>
    <mergeCell ref="J22:K22"/>
    <mergeCell ref="L22:M22"/>
    <mergeCell ref="N24:N26"/>
    <mergeCell ref="O24:O25"/>
    <mergeCell ref="P24:P26"/>
    <mergeCell ref="B25:C25"/>
    <mergeCell ref="D25:E25"/>
    <mergeCell ref="F25:G25"/>
    <mergeCell ref="H25:I25"/>
    <mergeCell ref="J25:K25"/>
    <mergeCell ref="L25:M25"/>
    <mergeCell ref="N27:N29"/>
    <mergeCell ref="O27:O28"/>
    <mergeCell ref="P27:P29"/>
    <mergeCell ref="B28:C28"/>
    <mergeCell ref="D28:E28"/>
    <mergeCell ref="F28:G28"/>
    <mergeCell ref="H28:I28"/>
    <mergeCell ref="J28:K28"/>
    <mergeCell ref="L28:M28"/>
    <mergeCell ref="N30:N32"/>
    <mergeCell ref="O30:O31"/>
    <mergeCell ref="P30:P32"/>
    <mergeCell ref="B31:C31"/>
    <mergeCell ref="D31:E31"/>
    <mergeCell ref="F31:G31"/>
    <mergeCell ref="H31:I31"/>
    <mergeCell ref="J31:K31"/>
    <mergeCell ref="L31:M31"/>
    <mergeCell ref="N33:N35"/>
    <mergeCell ref="O33:O34"/>
    <mergeCell ref="P33:P35"/>
    <mergeCell ref="B34:C34"/>
    <mergeCell ref="D34:E34"/>
    <mergeCell ref="F34:G34"/>
    <mergeCell ref="H34:I34"/>
    <mergeCell ref="J34:K34"/>
    <mergeCell ref="L34:M34"/>
    <mergeCell ref="N36:N38"/>
    <mergeCell ref="O36:O37"/>
    <mergeCell ref="P36:P38"/>
    <mergeCell ref="B37:C37"/>
    <mergeCell ref="D37:E37"/>
    <mergeCell ref="F37:G37"/>
    <mergeCell ref="H37:I37"/>
    <mergeCell ref="J37:K37"/>
    <mergeCell ref="L37:M37"/>
    <mergeCell ref="N39:N41"/>
    <mergeCell ref="O39:O40"/>
    <mergeCell ref="P39:P41"/>
    <mergeCell ref="B40:C40"/>
    <mergeCell ref="D40:E40"/>
    <mergeCell ref="F40:G40"/>
    <mergeCell ref="H40:I40"/>
    <mergeCell ref="J40:K40"/>
    <mergeCell ref="L40:M40"/>
    <mergeCell ref="B42:P42"/>
    <mergeCell ref="B43:M43"/>
    <mergeCell ref="B44:M44"/>
  </mergeCells>
  <dataValidations count="4">
    <dataValidation allowBlank="false" operator="between" showDropDown="false" showErrorMessage="true" showInputMessage="true" sqref="B14 D14 F14 H14 J14 L14 B17 D17 F17 H17 J17 L17 B20 D20 F20 H20 J20 L20 B23 D23 F23 H23 J23 L23 B26 D26 F26 H26 J26 L26 B29 D29 F29 H29 J29 L29 B32 D32 F32 H32 J32 L32 B35 D35 F35 H35 J35 L35 B38 D38 F38 H38 J38 L38 B41 D41 F41 H41 J41 L41" type="list">
      <formula1>Etat_108h!$Q$8:$Q$12</formula1>
      <formula2>0</formula2>
    </dataValidation>
    <dataValidation allowBlank="true" error="Soit le format horaire n'est pas respecté, soit l'horaire saisi est impossible pour une journée." operator="between" showDropDown="false" showErrorMessage="true" showInputMessage="false" sqref="C12 E12 G12 I12 K12 M12 C14:C15 E14 G14:G15 I14:I15 K14:K15 M14:M15 C17:C18 E17 G17:G18 I17:I18 K17:K18 M17:M18 C20:C21 E20:E21 G20:G21 I20 K20 M20 C23 E23:E24 G23:G24 I23:I24 K23:K24 M23:M24 C26:C27 E26:E27 G26:G27 I26:I27 K26:K27 M26:M27 C29:C30 E29:E30 G29:G30 I29:I30 K29:K30 M29:M30 C32:C33 E32:E33 G32:G33 I32:I33 K32:K33 M32:M33 C35:C36 E35:E36 G35:G36 I35:I36 K35:K36 M35:M36 C38:C39 E38:E39 G38:G39 I38:I39 K38:K39 M38:M39 C41 E41 G41 I41 K41 M41" type="time">
      <formula1>0</formula1>
      <formula2>0.416666666666667</formula2>
    </dataValidation>
    <dataValidation allowBlank="true" operator="between" showDropDown="false" showErrorMessage="true" showInputMessage="false" sqref="D16:E16 D19:E19 H19:I19 B25:C25 C31 I31 C34 I34 C37 I37 C40 I40" type="list">
      <formula1>LISTE</formula1>
      <formula2>0</formula2>
    </dataValidation>
    <dataValidation allowBlank="true" operator="between" showDropDown="false" showErrorMessage="true" showInputMessage="false" sqref="B13:M13 B16:C16 F16:M16 B19:C19 F19:G19 J19 L19 B22:H22 J22 L22 D25:M25 B28:M28 B31 D31 F31 H31 J31 L31 B34 D34 F34 H34 J34 L34 B37 D37 F37 H37 J37 L37 B40 D40 F40 H40 J40 L40" type="list">
      <formula1>NOTICE!$O$8:$O$43</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85</TotalTime>
  <Application>LibreOffice/6.0.6.2$Windows_X86_64 LibreOffice_project/0c292870b25a325b5ed35f6b45599d2ea4458e77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2016-11-18T13:19:26Z</dcterms:created>
  <dc:creator>ClM</dc:creator>
  <dc:description/>
  <dc:language>fr-FR</dc:language>
  <cp:lastModifiedBy>LuL</cp:lastModifiedBy>
  <cp:lastPrinted>2021-07-05T19:22:56Z</cp:lastPrinted>
  <dcterms:modified xsi:type="dcterms:W3CDTF">2021-07-08T12:21:11Z</dcterms:modified>
  <cp:revision>20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