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Burgun\Documents\Paf_23_24\LAICITE\Final\"/>
    </mc:Choice>
  </mc:AlternateContent>
  <bookViews>
    <workbookView xWindow="0" yWindow="0" windowWidth="2160" windowHeight="0" activeTab="1"/>
  </bookViews>
  <sheets>
    <sheet name=" 1 ere phase Laïcité 2023 2024" sheetId="1" r:id="rId1"/>
    <sheet name="2ème phase Laicité 2023 2024" sheetId="6" r:id="rId2"/>
    <sheet name="Notes" sheetId="7" r:id="rId3"/>
    <sheet name="Vacances scolaires" sheetId="5" r:id="rId4"/>
    <sheet name="Annulation 2021 2022" sheetId="4" r:id="rId5"/>
    <sheet name="STATS" sheetId="2" r:id="rId6"/>
    <sheet name="Suivi LAUREATS TP" sheetId="3" r:id="rId7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" i="6" l="1"/>
  <c r="H3" i="6"/>
  <c r="H4" i="6"/>
  <c r="H5" i="6"/>
  <c r="H6" i="6"/>
  <c r="H7" i="6"/>
  <c r="H10" i="6"/>
  <c r="H11" i="6"/>
  <c r="H12" i="6"/>
  <c r="H13" i="6"/>
  <c r="H14" i="6"/>
  <c r="H15" i="6"/>
  <c r="H16" i="6"/>
  <c r="H19" i="6"/>
  <c r="H20" i="6"/>
  <c r="H21" i="6"/>
  <c r="H22" i="6"/>
  <c r="H23" i="6"/>
  <c r="H24" i="6"/>
  <c r="H25" i="6"/>
  <c r="H28" i="6"/>
  <c r="H29" i="6"/>
  <c r="H30" i="6"/>
  <c r="H31" i="6"/>
  <c r="H32" i="6"/>
  <c r="H33" i="6"/>
  <c r="H34" i="6"/>
  <c r="H35" i="6"/>
  <c r="H36" i="6"/>
  <c r="H39" i="6"/>
  <c r="H40" i="6"/>
  <c r="H41" i="6"/>
  <c r="H42" i="6"/>
  <c r="H43" i="6"/>
  <c r="H44" i="6"/>
  <c r="H45" i="6"/>
  <c r="H46" i="6"/>
  <c r="H47" i="6"/>
  <c r="H48" i="6"/>
  <c r="H51" i="6"/>
  <c r="H52" i="6"/>
  <c r="H53" i="6"/>
  <c r="H54" i="6"/>
  <c r="H55" i="6"/>
  <c r="H56" i="6"/>
  <c r="H59" i="6"/>
  <c r="H60" i="6"/>
  <c r="H61" i="6"/>
  <c r="H62" i="6"/>
  <c r="H63" i="6"/>
  <c r="H64" i="6"/>
  <c r="H65" i="6"/>
  <c r="H66" i="6"/>
  <c r="H69" i="6"/>
  <c r="H70" i="6"/>
  <c r="H71" i="6"/>
  <c r="H72" i="6"/>
  <c r="H73" i="6"/>
  <c r="H74" i="6"/>
  <c r="H75" i="6"/>
  <c r="H76" i="6"/>
  <c r="H77" i="6"/>
  <c r="H78" i="6"/>
  <c r="H81" i="6"/>
  <c r="H82" i="6"/>
  <c r="H83" i="6"/>
  <c r="H84" i="6"/>
  <c r="H85" i="6"/>
  <c r="H86" i="6"/>
  <c r="H89" i="6"/>
  <c r="H90" i="6"/>
  <c r="H91" i="6"/>
  <c r="H92" i="6"/>
  <c r="H93" i="6"/>
  <c r="H94" i="6"/>
  <c r="H95" i="6"/>
  <c r="H96" i="6"/>
  <c r="H99" i="6"/>
  <c r="H100" i="6"/>
  <c r="H101" i="6"/>
  <c r="H102" i="6"/>
  <c r="H103" i="6"/>
  <c r="H104" i="6"/>
  <c r="H105" i="6"/>
  <c r="H106" i="6"/>
  <c r="H110" i="6"/>
  <c r="H111" i="6"/>
  <c r="H112" i="6"/>
  <c r="H113" i="6"/>
  <c r="H114" i="6"/>
  <c r="H115" i="6"/>
  <c r="H116" i="6"/>
  <c r="H117" i="6"/>
  <c r="H120" i="6"/>
  <c r="H121" i="6"/>
  <c r="H122" i="6"/>
  <c r="H123" i="6"/>
  <c r="H124" i="6"/>
  <c r="H125" i="6"/>
  <c r="H128" i="6"/>
  <c r="H129" i="6"/>
  <c r="H130" i="6"/>
  <c r="H131" i="6"/>
  <c r="H132" i="6"/>
  <c r="H133" i="6"/>
  <c r="H136" i="6"/>
  <c r="H137" i="6"/>
  <c r="H138" i="6"/>
  <c r="H139" i="6"/>
  <c r="H140" i="6"/>
  <c r="H141" i="6"/>
  <c r="H142" i="6"/>
  <c r="H143" i="6"/>
  <c r="H146" i="6"/>
  <c r="H147" i="6"/>
  <c r="H148" i="6"/>
  <c r="H149" i="6"/>
  <c r="H150" i="6"/>
  <c r="H151" i="6"/>
  <c r="H152" i="6"/>
  <c r="H155" i="6"/>
  <c r="H156" i="6"/>
  <c r="H157" i="6"/>
  <c r="H158" i="6"/>
  <c r="H159" i="6"/>
  <c r="H160" i="6"/>
  <c r="H163" i="6"/>
  <c r="H164" i="6"/>
  <c r="H165" i="6"/>
  <c r="H166" i="6"/>
  <c r="H167" i="6"/>
  <c r="H168" i="6"/>
  <c r="H169" i="6"/>
  <c r="H170" i="6"/>
  <c r="H173" i="6"/>
  <c r="H174" i="6"/>
  <c r="H175" i="6"/>
  <c r="H176" i="6"/>
  <c r="H179" i="6"/>
  <c r="H180" i="6"/>
  <c r="H181" i="6"/>
  <c r="H182" i="6"/>
  <c r="H183" i="6"/>
  <c r="H184" i="6"/>
  <c r="H185" i="6"/>
  <c r="H186" i="6"/>
  <c r="H187" i="6"/>
  <c r="H190" i="6"/>
  <c r="H191" i="6"/>
  <c r="H192" i="6"/>
  <c r="H193" i="6"/>
  <c r="H194" i="6"/>
  <c r="H195" i="6"/>
  <c r="H196" i="6"/>
  <c r="H197" i="6"/>
  <c r="H198" i="6"/>
  <c r="H201" i="6"/>
  <c r="H202" i="6"/>
  <c r="H203" i="6"/>
  <c r="H204" i="6"/>
  <c r="H205" i="6"/>
  <c r="H206" i="6"/>
  <c r="H207" i="6"/>
  <c r="H210" i="6"/>
  <c r="H211" i="6"/>
  <c r="H212" i="6"/>
  <c r="H213" i="6"/>
  <c r="H214" i="6"/>
  <c r="H217" i="6"/>
  <c r="H218" i="6"/>
  <c r="H219" i="6"/>
  <c r="H220" i="6"/>
  <c r="H221" i="6"/>
  <c r="H222" i="6"/>
  <c r="H223" i="6"/>
  <c r="H224" i="6"/>
  <c r="H227" i="6"/>
  <c r="H228" i="6"/>
  <c r="H229" i="6"/>
  <c r="H230" i="6"/>
  <c r="H231" i="6"/>
  <c r="H232" i="6"/>
  <c r="H235" i="6"/>
  <c r="H236" i="6"/>
  <c r="H237" i="6"/>
  <c r="H238" i="6"/>
  <c r="H239" i="6"/>
  <c r="H240" i="6"/>
  <c r="H241" i="6"/>
  <c r="H244" i="6"/>
  <c r="H245" i="6"/>
  <c r="H246" i="6"/>
  <c r="H247" i="6"/>
  <c r="H248" i="6"/>
  <c r="H249" i="6"/>
  <c r="H250" i="6"/>
  <c r="H251" i="6"/>
  <c r="H254" i="6"/>
  <c r="H255" i="6"/>
  <c r="H256" i="6"/>
  <c r="H257" i="6"/>
  <c r="H258" i="6"/>
  <c r="H259" i="6"/>
  <c r="H262" i="6"/>
  <c r="H263" i="6"/>
  <c r="H264" i="6"/>
  <c r="H265" i="6"/>
  <c r="H266" i="6"/>
  <c r="H267" i="6"/>
  <c r="H268" i="6"/>
  <c r="H271" i="6"/>
  <c r="H272" i="6"/>
  <c r="H273" i="6"/>
  <c r="H274" i="6"/>
  <c r="H275" i="6"/>
  <c r="H278" i="6"/>
  <c r="H279" i="6"/>
  <c r="H280" i="6"/>
  <c r="H281" i="6"/>
  <c r="H282" i="6"/>
  <c r="H286" i="6"/>
  <c r="H287" i="6"/>
  <c r="H288" i="6"/>
  <c r="H289" i="6"/>
  <c r="H290" i="6"/>
  <c r="H293" i="6"/>
  <c r="H294" i="6"/>
  <c r="H295" i="6"/>
  <c r="H296" i="6"/>
  <c r="H297" i="6"/>
  <c r="H298" i="6"/>
  <c r="H301" i="6"/>
  <c r="H302" i="6"/>
  <c r="H303" i="6"/>
  <c r="H304" i="6"/>
  <c r="H305" i="6"/>
  <c r="H306" i="6"/>
  <c r="H307" i="6"/>
  <c r="H308" i="6"/>
  <c r="H311" i="6"/>
  <c r="H312" i="6"/>
  <c r="H313" i="6"/>
  <c r="H314" i="6"/>
  <c r="H315" i="6"/>
  <c r="H318" i="6"/>
  <c r="H319" i="6"/>
  <c r="H320" i="6"/>
  <c r="H321" i="6"/>
  <c r="H322" i="6"/>
  <c r="H325" i="6"/>
  <c r="H326" i="6"/>
  <c r="H327" i="6"/>
  <c r="H328" i="6"/>
  <c r="H329" i="6"/>
  <c r="H330" i="6"/>
  <c r="H333" i="6"/>
  <c r="H334" i="6"/>
  <c r="H335" i="6"/>
  <c r="H336" i="6"/>
  <c r="H337" i="6"/>
  <c r="H338" i="6"/>
  <c r="H339" i="6"/>
  <c r="H340" i="6"/>
  <c r="H341" i="6"/>
  <c r="H345" i="6"/>
  <c r="H346" i="6"/>
  <c r="H347" i="6"/>
  <c r="H348" i="6"/>
  <c r="H351" i="6"/>
  <c r="H352" i="6"/>
  <c r="H353" i="6"/>
  <c r="H354" i="6"/>
  <c r="H355" i="6"/>
  <c r="H358" i="6"/>
  <c r="H359" i="6"/>
  <c r="H360" i="6"/>
  <c r="H361" i="6"/>
  <c r="H362" i="6"/>
  <c r="H363" i="6"/>
  <c r="H364" i="6"/>
  <c r="H365" i="6"/>
  <c r="H368" i="6"/>
  <c r="H369" i="6"/>
  <c r="H370" i="6"/>
  <c r="H371" i="6"/>
  <c r="H372" i="6"/>
  <c r="H373" i="6"/>
  <c r="H374" i="6"/>
  <c r="H375" i="6"/>
  <c r="H378" i="6"/>
  <c r="H379" i="6"/>
  <c r="H380" i="6"/>
  <c r="H381" i="6"/>
  <c r="H382" i="6"/>
  <c r="H383" i="6"/>
  <c r="H384" i="6"/>
  <c r="H387" i="6"/>
  <c r="H388" i="6"/>
  <c r="H389" i="6"/>
  <c r="H390" i="6"/>
  <c r="H391" i="6"/>
  <c r="H394" i="6"/>
  <c r="H395" i="6"/>
  <c r="H396" i="6"/>
  <c r="H397" i="6"/>
  <c r="H398" i="6"/>
  <c r="H401" i="6"/>
  <c r="H402" i="6"/>
  <c r="H403" i="6"/>
  <c r="H404" i="6"/>
  <c r="H405" i="6"/>
  <c r="H406" i="6"/>
  <c r="H411" i="6"/>
  <c r="H412" i="6"/>
  <c r="H413" i="6"/>
  <c r="H414" i="6"/>
  <c r="H415" i="6"/>
  <c r="H416" i="6"/>
  <c r="H417" i="6"/>
  <c r="H420" i="6"/>
  <c r="H421" i="6"/>
  <c r="H422" i="6"/>
  <c r="H423" i="6"/>
  <c r="H424" i="6"/>
  <c r="H425" i="6"/>
  <c r="H428" i="6"/>
  <c r="H429" i="6"/>
  <c r="H430" i="6"/>
  <c r="H431" i="6"/>
  <c r="H432" i="6"/>
  <c r="H433" i="6"/>
  <c r="H434" i="6"/>
  <c r="H435" i="6"/>
  <c r="H436" i="6"/>
  <c r="H437" i="6"/>
  <c r="H440" i="6"/>
  <c r="H441" i="6"/>
  <c r="H442" i="6"/>
  <c r="H443" i="6"/>
  <c r="H444" i="6"/>
  <c r="H445" i="6"/>
  <c r="H448" i="6"/>
  <c r="H449" i="6"/>
  <c r="H450" i="6"/>
  <c r="H451" i="6"/>
  <c r="H452" i="6"/>
  <c r="H453" i="6"/>
  <c r="H454" i="6"/>
  <c r="H455" i="6"/>
  <c r="H458" i="6"/>
  <c r="H459" i="6"/>
  <c r="H460" i="6"/>
  <c r="H461" i="6"/>
  <c r="H462" i="6"/>
  <c r="H463" i="6"/>
  <c r="H464" i="6"/>
  <c r="H465" i="6"/>
  <c r="H468" i="6"/>
  <c r="H469" i="6"/>
  <c r="H470" i="6"/>
  <c r="H471" i="6"/>
  <c r="H472" i="6"/>
  <c r="H473" i="6"/>
  <c r="H476" i="6"/>
  <c r="H477" i="6"/>
  <c r="H478" i="6"/>
  <c r="H479" i="6"/>
  <c r="H480" i="6"/>
  <c r="H481" i="6"/>
  <c r="H482" i="6"/>
  <c r="H483" i="6"/>
  <c r="H486" i="6"/>
  <c r="H487" i="6"/>
  <c r="H488" i="6"/>
  <c r="H489" i="6"/>
  <c r="H490" i="6"/>
  <c r="H491" i="6"/>
  <c r="H492" i="6"/>
  <c r="H495" i="6"/>
  <c r="H496" i="6"/>
  <c r="H497" i="6"/>
  <c r="H498" i="6"/>
  <c r="H499" i="6"/>
  <c r="H500" i="6"/>
  <c r="H501" i="6"/>
  <c r="H504" i="6"/>
  <c r="H505" i="6"/>
  <c r="H506" i="6"/>
  <c r="H507" i="6"/>
  <c r="H508" i="6"/>
  <c r="H509" i="6"/>
  <c r="H512" i="6"/>
  <c r="H513" i="6"/>
  <c r="H514" i="6"/>
  <c r="H515" i="6"/>
  <c r="H516" i="6"/>
  <c r="H517" i="6"/>
  <c r="H518" i="6"/>
  <c r="H519" i="6"/>
  <c r="H520" i="6"/>
  <c r="H523" i="6"/>
  <c r="H524" i="6"/>
  <c r="H525" i="6"/>
  <c r="H526" i="6"/>
  <c r="H529" i="6"/>
  <c r="H530" i="6"/>
  <c r="H531" i="6"/>
  <c r="H532" i="6"/>
  <c r="H533" i="6"/>
  <c r="H534" i="6"/>
  <c r="H535" i="6"/>
  <c r="H536" i="6"/>
  <c r="H537" i="6"/>
  <c r="H540" i="6"/>
  <c r="H541" i="6"/>
  <c r="H542" i="6"/>
  <c r="H543" i="6"/>
  <c r="H544" i="6"/>
  <c r="H545" i="6"/>
  <c r="H546" i="6"/>
  <c r="H547" i="6"/>
  <c r="H548" i="6"/>
  <c r="H549" i="6"/>
  <c r="H552" i="6"/>
  <c r="H553" i="6"/>
  <c r="H554" i="6"/>
  <c r="H555" i="6"/>
  <c r="H556" i="6"/>
  <c r="H557" i="6"/>
  <c r="H558" i="6"/>
  <c r="H561" i="6"/>
  <c r="H562" i="6"/>
  <c r="H563" i="6"/>
  <c r="H564" i="6"/>
  <c r="H565" i="6"/>
  <c r="H566" i="6"/>
  <c r="H567" i="6"/>
  <c r="H568" i="6"/>
  <c r="H571" i="6"/>
  <c r="H572" i="6"/>
  <c r="H573" i="6"/>
  <c r="H574" i="6"/>
  <c r="H575" i="6"/>
  <c r="H576" i="6"/>
  <c r="H577" i="6"/>
  <c r="H578" i="6"/>
  <c r="H579" i="6"/>
  <c r="H582" i="6"/>
  <c r="H583" i="6"/>
  <c r="H584" i="6"/>
  <c r="H585" i="6"/>
  <c r="H586" i="6"/>
  <c r="H591" i="6"/>
  <c r="H592" i="6"/>
  <c r="H593" i="6"/>
  <c r="H594" i="6"/>
  <c r="H595" i="6"/>
  <c r="H596" i="6"/>
  <c r="H597" i="6"/>
  <c r="H598" i="6"/>
  <c r="H601" i="6"/>
  <c r="H602" i="6"/>
  <c r="H603" i="6"/>
  <c r="H604" i="6"/>
  <c r="H605" i="6"/>
  <c r="H606" i="6"/>
  <c r="H607" i="6"/>
  <c r="H608" i="6"/>
  <c r="H611" i="6"/>
  <c r="H612" i="6"/>
  <c r="H613" i="6"/>
  <c r="H614" i="6"/>
  <c r="H615" i="6"/>
  <c r="H616" i="6"/>
  <c r="H619" i="6"/>
  <c r="H620" i="6"/>
  <c r="H621" i="6"/>
  <c r="H622" i="6"/>
  <c r="H623" i="6"/>
  <c r="H624" i="6"/>
  <c r="H625" i="6"/>
  <c r="H628" i="6"/>
  <c r="H629" i="6"/>
  <c r="H630" i="6"/>
  <c r="H631" i="6"/>
  <c r="H632" i="6"/>
  <c r="H633" i="6"/>
  <c r="H634" i="6"/>
  <c r="H635" i="6"/>
  <c r="H638" i="6"/>
  <c r="H639" i="6"/>
  <c r="H640" i="6"/>
  <c r="H641" i="6"/>
  <c r="H642" i="6"/>
  <c r="H643" i="6"/>
  <c r="H646" i="6"/>
  <c r="H647" i="6"/>
  <c r="H648" i="6"/>
  <c r="H649" i="6"/>
  <c r="H650" i="6"/>
  <c r="H651" i="6"/>
  <c r="H652" i="6"/>
  <c r="H655" i="6"/>
  <c r="H656" i="6"/>
  <c r="H657" i="6"/>
  <c r="H658" i="6"/>
  <c r="H659" i="6"/>
  <c r="H662" i="6"/>
  <c r="H663" i="6"/>
  <c r="H664" i="6"/>
  <c r="H665" i="6"/>
  <c r="H666" i="6"/>
  <c r="H667" i="6"/>
  <c r="H670" i="6"/>
  <c r="H671" i="6"/>
  <c r="H672" i="6"/>
  <c r="H673" i="6"/>
  <c r="H674" i="6"/>
  <c r="H677" i="6"/>
  <c r="H678" i="6"/>
  <c r="H679" i="6"/>
  <c r="H680" i="6"/>
  <c r="H681" i="6"/>
  <c r="H685" i="6"/>
  <c r="H686" i="6"/>
  <c r="H687" i="6"/>
  <c r="H688" i="6"/>
  <c r="H689" i="6"/>
  <c r="H690" i="6"/>
  <c r="H693" i="6"/>
  <c r="H694" i="6"/>
  <c r="H695" i="6"/>
  <c r="H696" i="6"/>
  <c r="H697" i="6"/>
  <c r="H698" i="6"/>
  <c r="H699" i="6"/>
  <c r="H700" i="6"/>
  <c r="H703" i="6"/>
  <c r="H704" i="6"/>
  <c r="H705" i="6"/>
  <c r="H706" i="6"/>
  <c r="H707" i="6"/>
  <c r="H710" i="6"/>
  <c r="H711" i="6"/>
  <c r="H712" i="6"/>
  <c r="H713" i="6"/>
  <c r="H714" i="6"/>
  <c r="H717" i="6"/>
  <c r="H718" i="6"/>
  <c r="H719" i="6"/>
  <c r="H720" i="6"/>
  <c r="H721" i="6"/>
  <c r="H722" i="6"/>
  <c r="H725" i="6"/>
  <c r="H726" i="6"/>
  <c r="H727" i="6"/>
  <c r="H728" i="6"/>
  <c r="H729" i="6"/>
  <c r="H730" i="6"/>
  <c r="H731" i="6"/>
  <c r="H732" i="6"/>
  <c r="H735" i="6"/>
  <c r="H736" i="6"/>
  <c r="H737" i="6"/>
  <c r="H738" i="6"/>
  <c r="H739" i="6"/>
  <c r="H740" i="6"/>
  <c r="H743" i="6"/>
  <c r="H744" i="6"/>
  <c r="H745" i="6"/>
  <c r="H746" i="6"/>
  <c r="H747" i="6"/>
  <c r="H748" i="6"/>
  <c r="H749" i="6"/>
  <c r="H750" i="6"/>
  <c r="H751" i="6"/>
  <c r="H754" i="6"/>
  <c r="H755" i="6"/>
  <c r="H756" i="6"/>
  <c r="H759" i="6"/>
  <c r="H760" i="6"/>
  <c r="H761" i="6"/>
  <c r="H762" i="6"/>
  <c r="H763" i="6"/>
  <c r="H766" i="6"/>
  <c r="H767" i="6"/>
  <c r="H768" i="6"/>
  <c r="H769" i="6"/>
  <c r="H770" i="6"/>
  <c r="H776" i="6"/>
  <c r="H777" i="6"/>
  <c r="H778" i="6"/>
  <c r="H779" i="6"/>
  <c r="H780" i="6"/>
  <c r="H781" i="6"/>
  <c r="H782" i="6"/>
  <c r="H783" i="6"/>
  <c r="H785" i="6"/>
  <c r="H787" i="6"/>
  <c r="H788" i="6"/>
  <c r="H789" i="6"/>
  <c r="H790" i="6"/>
  <c r="H791" i="6"/>
  <c r="H792" i="6"/>
  <c r="H793" i="6"/>
  <c r="H795" i="6"/>
  <c r="H796" i="6"/>
  <c r="H797" i="6"/>
  <c r="H798" i="6"/>
  <c r="H799" i="6"/>
  <c r="H800" i="6"/>
  <c r="H801" i="6"/>
  <c r="H802" i="6"/>
  <c r="H803" i="6"/>
  <c r="H805" i="6"/>
  <c r="H808" i="6"/>
  <c r="H809" i="6"/>
  <c r="H810" i="6"/>
  <c r="H811" i="6"/>
  <c r="H812" i="6"/>
  <c r="H814" i="6"/>
  <c r="H815" i="6"/>
  <c r="H816" i="6"/>
  <c r="H817" i="6"/>
  <c r="H818" i="6"/>
  <c r="H819" i="6"/>
  <c r="H820" i="6"/>
  <c r="I28" i="6" l="1"/>
  <c r="I29" i="6"/>
  <c r="I30" i="6"/>
  <c r="I31" i="6"/>
  <c r="I32" i="6"/>
  <c r="I33" i="6"/>
  <c r="I34" i="6"/>
  <c r="I35" i="6"/>
  <c r="I36" i="6"/>
  <c r="L35" i="7" l="1"/>
  <c r="I473" i="6"/>
  <c r="I472" i="6"/>
  <c r="I471" i="6"/>
  <c r="I470" i="6"/>
  <c r="I469" i="6"/>
  <c r="I468" i="6"/>
  <c r="I415" i="6"/>
  <c r="I414" i="6"/>
  <c r="I413" i="6"/>
  <c r="I412" i="6"/>
  <c r="I411" i="6"/>
  <c r="I133" i="6"/>
  <c r="I132" i="6"/>
  <c r="I131" i="6"/>
  <c r="I130" i="6"/>
  <c r="I129" i="6"/>
  <c r="I128" i="6"/>
  <c r="I14" i="6"/>
  <c r="I13" i="6"/>
  <c r="I12" i="6"/>
  <c r="I11" i="6"/>
  <c r="I10" i="6"/>
  <c r="I32" i="7"/>
  <c r="F32" i="7"/>
  <c r="I31" i="7"/>
  <c r="F31" i="7"/>
  <c r="I30" i="7"/>
  <c r="J30" i="7" s="1"/>
  <c r="F30" i="7"/>
  <c r="I29" i="7"/>
  <c r="J29" i="7" s="1"/>
  <c r="F29" i="7"/>
  <c r="I28" i="7"/>
  <c r="J28" i="7" s="1"/>
  <c r="F28" i="7"/>
  <c r="J27" i="7"/>
  <c r="I27" i="7"/>
  <c r="F27" i="7"/>
  <c r="J26" i="7"/>
  <c r="I26" i="7"/>
  <c r="F26" i="7"/>
  <c r="I24" i="7"/>
  <c r="J24" i="7" s="1"/>
  <c r="F24" i="7"/>
  <c r="J23" i="7"/>
  <c r="I23" i="7"/>
  <c r="F23" i="7"/>
  <c r="J22" i="7"/>
  <c r="I22" i="7"/>
  <c r="F22" i="7"/>
  <c r="J21" i="7"/>
  <c r="I21" i="7"/>
  <c r="F21" i="7"/>
  <c r="I20" i="7"/>
  <c r="J20" i="7" s="1"/>
  <c r="F20" i="7"/>
  <c r="I19" i="7"/>
  <c r="J19" i="7" s="1"/>
  <c r="K19" i="7" s="1"/>
  <c r="F19" i="7"/>
  <c r="I465" i="6"/>
  <c r="I464" i="6"/>
  <c r="I463" i="6"/>
  <c r="I462" i="6"/>
  <c r="I461" i="6"/>
  <c r="I460" i="6"/>
  <c r="I459" i="6"/>
  <c r="I458" i="6"/>
  <c r="I506" i="6"/>
  <c r="I505" i="6"/>
  <c r="I504" i="6"/>
  <c r="I106" i="6"/>
  <c r="I105" i="6"/>
  <c r="I104" i="6"/>
  <c r="I103" i="6"/>
  <c r="I102" i="6"/>
  <c r="I101" i="6"/>
  <c r="I100" i="6"/>
  <c r="I99" i="6"/>
  <c r="I4" i="6"/>
  <c r="I3" i="6"/>
  <c r="I2" i="6"/>
  <c r="I17" i="7"/>
  <c r="F17" i="7"/>
  <c r="I16" i="7"/>
  <c r="F16" i="7"/>
  <c r="I15" i="7"/>
  <c r="F15" i="7"/>
  <c r="I14" i="7"/>
  <c r="J14" i="7" s="1"/>
  <c r="F14" i="7"/>
  <c r="I13" i="7"/>
  <c r="J13" i="7" s="1"/>
  <c r="F13" i="7"/>
  <c r="J12" i="7"/>
  <c r="K12" i="7" s="1"/>
  <c r="I12" i="7"/>
  <c r="F12" i="7"/>
  <c r="I9" i="7"/>
  <c r="J9" i="7" s="1"/>
  <c r="F9" i="7"/>
  <c r="J8" i="7"/>
  <c r="I8" i="7"/>
  <c r="F8" i="7"/>
  <c r="I7" i="7"/>
  <c r="J7" i="7" s="1"/>
  <c r="F7" i="7"/>
  <c r="I6" i="7"/>
  <c r="J6" i="7" s="1"/>
  <c r="F6" i="7"/>
  <c r="I5" i="7"/>
  <c r="J5" i="7" s="1"/>
  <c r="F5" i="7"/>
  <c r="J4" i="7"/>
  <c r="I4" i="7"/>
  <c r="F4" i="7"/>
  <c r="I3" i="7"/>
  <c r="J3" i="7" s="1"/>
  <c r="F3" i="7"/>
  <c r="I2" i="7"/>
  <c r="J2" i="7" s="1"/>
  <c r="F2" i="7"/>
  <c r="I185" i="1"/>
  <c r="K185" i="1"/>
  <c r="I542" i="1"/>
  <c r="K542" i="1"/>
  <c r="I284" i="1"/>
  <c r="L284" i="1"/>
  <c r="M284" i="1" s="1"/>
  <c r="I671" i="1"/>
  <c r="L671" i="1"/>
  <c r="M671" i="1" s="1"/>
  <c r="I320" i="1"/>
  <c r="K320" i="1"/>
  <c r="I747" i="1"/>
  <c r="K747" i="1"/>
  <c r="I412" i="1"/>
  <c r="K412" i="1"/>
  <c r="I420" i="1"/>
  <c r="K420" i="1"/>
  <c r="I401" i="6"/>
  <c r="I402" i="6"/>
  <c r="I403" i="6"/>
  <c r="I404" i="6"/>
  <c r="I405" i="6"/>
  <c r="I406" i="6"/>
  <c r="I820" i="6"/>
  <c r="I819" i="6"/>
  <c r="I818" i="6"/>
  <c r="I817" i="6"/>
  <c r="I816" i="6"/>
  <c r="I815" i="6"/>
  <c r="I812" i="6"/>
  <c r="I811" i="6"/>
  <c r="I810" i="6"/>
  <c r="I809" i="6"/>
  <c r="I808" i="6"/>
  <c r="I803" i="6"/>
  <c r="I802" i="6"/>
  <c r="I801" i="6"/>
  <c r="I800" i="6"/>
  <c r="I799" i="6"/>
  <c r="I798" i="6"/>
  <c r="I797" i="6"/>
  <c r="I796" i="6"/>
  <c r="I793" i="6"/>
  <c r="I791" i="6"/>
  <c r="I790" i="6"/>
  <c r="I789" i="6"/>
  <c r="I788" i="6"/>
  <c r="I787" i="6"/>
  <c r="I783" i="6"/>
  <c r="I782" i="6"/>
  <c r="I781" i="6"/>
  <c r="I780" i="6"/>
  <c r="I779" i="6"/>
  <c r="I778" i="6"/>
  <c r="I777" i="6"/>
  <c r="I776" i="6"/>
  <c r="I770" i="6"/>
  <c r="I769" i="6"/>
  <c r="I768" i="6"/>
  <c r="I767" i="6"/>
  <c r="I766" i="6"/>
  <c r="I763" i="6"/>
  <c r="I762" i="6"/>
  <c r="I761" i="6"/>
  <c r="I760" i="6"/>
  <c r="I759" i="6"/>
  <c r="I756" i="6"/>
  <c r="I755" i="6"/>
  <c r="I754" i="6"/>
  <c r="I751" i="6"/>
  <c r="I750" i="6"/>
  <c r="I749" i="6"/>
  <c r="I748" i="6"/>
  <c r="I747" i="6"/>
  <c r="I746" i="6"/>
  <c r="I745" i="6"/>
  <c r="I744" i="6"/>
  <c r="I743" i="6"/>
  <c r="I740" i="6"/>
  <c r="I739" i="6"/>
  <c r="I738" i="6"/>
  <c r="I737" i="6"/>
  <c r="I736" i="6"/>
  <c r="I735" i="6"/>
  <c r="I732" i="6"/>
  <c r="I731" i="6"/>
  <c r="I730" i="6"/>
  <c r="I729" i="6"/>
  <c r="I728" i="6"/>
  <c r="I727" i="6"/>
  <c r="I726" i="6"/>
  <c r="I725" i="6"/>
  <c r="I722" i="6"/>
  <c r="I721" i="6"/>
  <c r="I720" i="6"/>
  <c r="I719" i="6"/>
  <c r="I718" i="6"/>
  <c r="I717" i="6"/>
  <c r="I714" i="6"/>
  <c r="I713" i="6"/>
  <c r="I712" i="6"/>
  <c r="I711" i="6"/>
  <c r="I710" i="6"/>
  <c r="I707" i="6"/>
  <c r="I706" i="6"/>
  <c r="I705" i="6"/>
  <c r="I704" i="6"/>
  <c r="I703" i="6"/>
  <c r="I700" i="6"/>
  <c r="I699" i="6"/>
  <c r="I698" i="6"/>
  <c r="I697" i="6"/>
  <c r="I696" i="6"/>
  <c r="I695" i="6"/>
  <c r="I694" i="6"/>
  <c r="I693" i="6"/>
  <c r="I690" i="6"/>
  <c r="I689" i="6"/>
  <c r="I688" i="6"/>
  <c r="I687" i="6"/>
  <c r="I686" i="6"/>
  <c r="I685" i="6"/>
  <c r="I681" i="6"/>
  <c r="I680" i="6"/>
  <c r="I679" i="6"/>
  <c r="I678" i="6"/>
  <c r="I677" i="6"/>
  <c r="I674" i="6"/>
  <c r="I673" i="6"/>
  <c r="I672" i="6"/>
  <c r="I671" i="6"/>
  <c r="I670" i="6"/>
  <c r="I667" i="6"/>
  <c r="I666" i="6"/>
  <c r="I665" i="6"/>
  <c r="I664" i="6"/>
  <c r="I663" i="6"/>
  <c r="I662" i="6"/>
  <c r="I659" i="6"/>
  <c r="I658" i="6"/>
  <c r="I657" i="6"/>
  <c r="I656" i="6"/>
  <c r="I655" i="6"/>
  <c r="I652" i="6"/>
  <c r="I651" i="6"/>
  <c r="I650" i="6"/>
  <c r="I648" i="6"/>
  <c r="I647" i="6"/>
  <c r="I646" i="6"/>
  <c r="I643" i="6"/>
  <c r="I642" i="6"/>
  <c r="I641" i="6"/>
  <c r="I640" i="6"/>
  <c r="I639" i="6"/>
  <c r="I638" i="6"/>
  <c r="I635" i="6"/>
  <c r="I634" i="6"/>
  <c r="I633" i="6"/>
  <c r="I632" i="6"/>
  <c r="I631" i="6"/>
  <c r="I630" i="6"/>
  <c r="I629" i="6"/>
  <c r="I628" i="6"/>
  <c r="I625" i="6"/>
  <c r="I624" i="6"/>
  <c r="I623" i="6"/>
  <c r="I622" i="6"/>
  <c r="I621" i="6"/>
  <c r="I620" i="6"/>
  <c r="I619" i="6"/>
  <c r="I616" i="6"/>
  <c r="I615" i="6"/>
  <c r="I614" i="6"/>
  <c r="I613" i="6"/>
  <c r="I612" i="6"/>
  <c r="I611" i="6"/>
  <c r="I608" i="6"/>
  <c r="I607" i="6"/>
  <c r="I606" i="6"/>
  <c r="I605" i="6"/>
  <c r="I604" i="6"/>
  <c r="I603" i="6"/>
  <c r="I602" i="6"/>
  <c r="I601" i="6"/>
  <c r="I598" i="6"/>
  <c r="I597" i="6"/>
  <c r="I596" i="6"/>
  <c r="I595" i="6"/>
  <c r="I594" i="6"/>
  <c r="I593" i="6"/>
  <c r="I592" i="6"/>
  <c r="I591" i="6"/>
  <c r="I586" i="6"/>
  <c r="I585" i="6"/>
  <c r="I584" i="6"/>
  <c r="I583" i="6"/>
  <c r="I582" i="6"/>
  <c r="I579" i="6"/>
  <c r="I578" i="6"/>
  <c r="I577" i="6"/>
  <c r="I576" i="6"/>
  <c r="I575" i="6"/>
  <c r="I574" i="6"/>
  <c r="I573" i="6"/>
  <c r="I572" i="6"/>
  <c r="I571" i="6"/>
  <c r="I568" i="6"/>
  <c r="I567" i="6"/>
  <c r="I566" i="6"/>
  <c r="I565" i="6"/>
  <c r="I564" i="6"/>
  <c r="I563" i="6"/>
  <c r="I562" i="6"/>
  <c r="I561" i="6"/>
  <c r="I558" i="6"/>
  <c r="I557" i="6"/>
  <c r="I556" i="6"/>
  <c r="I555" i="6"/>
  <c r="I554" i="6"/>
  <c r="I553" i="6"/>
  <c r="I552" i="6"/>
  <c r="I549" i="6"/>
  <c r="I548" i="6"/>
  <c r="I547" i="6"/>
  <c r="I546" i="6"/>
  <c r="I545" i="6"/>
  <c r="I544" i="6"/>
  <c r="I543" i="6"/>
  <c r="I542" i="6"/>
  <c r="I541" i="6"/>
  <c r="I540" i="6"/>
  <c r="I537" i="6"/>
  <c r="I536" i="6"/>
  <c r="I535" i="6"/>
  <c r="I534" i="6"/>
  <c r="I533" i="6"/>
  <c r="I532" i="6"/>
  <c r="I531" i="6"/>
  <c r="I530" i="6"/>
  <c r="I529" i="6"/>
  <c r="I526" i="6"/>
  <c r="I525" i="6"/>
  <c r="I524" i="6"/>
  <c r="I523" i="6"/>
  <c r="I520" i="6"/>
  <c r="I519" i="6"/>
  <c r="I518" i="6"/>
  <c r="I517" i="6"/>
  <c r="I516" i="6"/>
  <c r="I515" i="6"/>
  <c r="I514" i="6"/>
  <c r="I513" i="6"/>
  <c r="I512" i="6"/>
  <c r="I501" i="6"/>
  <c r="I500" i="6"/>
  <c r="I499" i="6"/>
  <c r="I498" i="6"/>
  <c r="I497" i="6"/>
  <c r="I496" i="6"/>
  <c r="I495" i="6"/>
  <c r="I492" i="6"/>
  <c r="I491" i="6"/>
  <c r="I490" i="6"/>
  <c r="I489" i="6"/>
  <c r="I488" i="6"/>
  <c r="I487" i="6"/>
  <c r="I486" i="6"/>
  <c r="I483" i="6"/>
  <c r="I482" i="6"/>
  <c r="I480" i="6"/>
  <c r="I479" i="6"/>
  <c r="I478" i="6"/>
  <c r="I477" i="6"/>
  <c r="I476" i="6"/>
  <c r="I455" i="6"/>
  <c r="I454" i="6"/>
  <c r="I453" i="6"/>
  <c r="I452" i="6"/>
  <c r="I451" i="6"/>
  <c r="I450" i="6"/>
  <c r="I449" i="6"/>
  <c r="I448" i="6"/>
  <c r="I445" i="6"/>
  <c r="I444" i="6"/>
  <c r="I443" i="6"/>
  <c r="I442" i="6"/>
  <c r="I441" i="6"/>
  <c r="I440" i="6"/>
  <c r="I437" i="6"/>
  <c r="I436" i="6"/>
  <c r="I435" i="6"/>
  <c r="I434" i="6"/>
  <c r="I433" i="6"/>
  <c r="I432" i="6"/>
  <c r="I431" i="6"/>
  <c r="I430" i="6"/>
  <c r="I429" i="6"/>
  <c r="I428" i="6"/>
  <c r="I425" i="6"/>
  <c r="I424" i="6"/>
  <c r="I423" i="6"/>
  <c r="I422" i="6"/>
  <c r="I421" i="6"/>
  <c r="I420" i="6"/>
  <c r="I398" i="6"/>
  <c r="I397" i="6"/>
  <c r="I396" i="6"/>
  <c r="I395" i="6"/>
  <c r="I394" i="6"/>
  <c r="I391" i="6"/>
  <c r="I390" i="6"/>
  <c r="I389" i="6"/>
  <c r="I388" i="6"/>
  <c r="I387" i="6"/>
  <c r="I384" i="6"/>
  <c r="I382" i="6"/>
  <c r="I381" i="6"/>
  <c r="I380" i="6"/>
  <c r="I379" i="6"/>
  <c r="I378" i="6"/>
  <c r="I375" i="6"/>
  <c r="I374" i="6"/>
  <c r="I373" i="6"/>
  <c r="I372" i="6"/>
  <c r="I371" i="6"/>
  <c r="I370" i="6"/>
  <c r="I369" i="6"/>
  <c r="I368" i="6"/>
  <c r="I365" i="6"/>
  <c r="I364" i="6"/>
  <c r="I363" i="6"/>
  <c r="I362" i="6"/>
  <c r="I361" i="6"/>
  <c r="I360" i="6"/>
  <c r="I359" i="6"/>
  <c r="I358" i="6"/>
  <c r="I355" i="6"/>
  <c r="I354" i="6"/>
  <c r="I353" i="6"/>
  <c r="I352" i="6"/>
  <c r="I351" i="6"/>
  <c r="I347" i="6"/>
  <c r="I346" i="6"/>
  <c r="I345" i="6"/>
  <c r="I341" i="6"/>
  <c r="I340" i="6"/>
  <c r="I339" i="6"/>
  <c r="I338" i="6"/>
  <c r="I337" i="6"/>
  <c r="I336" i="6"/>
  <c r="I335" i="6"/>
  <c r="I334" i="6"/>
  <c r="I333" i="6"/>
  <c r="I330" i="6"/>
  <c r="I329" i="6"/>
  <c r="I327" i="6"/>
  <c r="I326" i="6"/>
  <c r="I325" i="6"/>
  <c r="I322" i="6"/>
  <c r="I321" i="6"/>
  <c r="I320" i="6"/>
  <c r="I319" i="6"/>
  <c r="I318" i="6"/>
  <c r="I315" i="6"/>
  <c r="I314" i="6"/>
  <c r="I313" i="6"/>
  <c r="I312" i="6"/>
  <c r="I311" i="6"/>
  <c r="I308" i="6"/>
  <c r="I307" i="6"/>
  <c r="I306" i="6"/>
  <c r="I305" i="6"/>
  <c r="I304" i="6"/>
  <c r="I303" i="6"/>
  <c r="I302" i="6"/>
  <c r="I301" i="6"/>
  <c r="I298" i="6"/>
  <c r="I297" i="6"/>
  <c r="I296" i="6"/>
  <c r="I295" i="6"/>
  <c r="I294" i="6"/>
  <c r="I293" i="6"/>
  <c r="I290" i="6"/>
  <c r="I289" i="6"/>
  <c r="I288" i="6"/>
  <c r="I287" i="6"/>
  <c r="I286" i="6"/>
  <c r="I282" i="6"/>
  <c r="I281" i="6"/>
  <c r="I280" i="6"/>
  <c r="I279" i="6"/>
  <c r="I278" i="6"/>
  <c r="I275" i="6"/>
  <c r="I274" i="6"/>
  <c r="I273" i="6"/>
  <c r="I272" i="6"/>
  <c r="I271" i="6"/>
  <c r="I268" i="6"/>
  <c r="I267" i="6"/>
  <c r="I266" i="6"/>
  <c r="I264" i="6"/>
  <c r="I263" i="6"/>
  <c r="I262" i="6"/>
  <c r="I259" i="6"/>
  <c r="I258" i="6"/>
  <c r="I257" i="6"/>
  <c r="I256" i="6"/>
  <c r="I255" i="6"/>
  <c r="I254" i="6"/>
  <c r="I251" i="6"/>
  <c r="I250" i="6"/>
  <c r="I249" i="6"/>
  <c r="I248" i="6"/>
  <c r="I247" i="6"/>
  <c r="I246" i="6"/>
  <c r="I245" i="6"/>
  <c r="I244" i="6"/>
  <c r="I241" i="6"/>
  <c r="I240" i="6"/>
  <c r="I239" i="6"/>
  <c r="I238" i="6"/>
  <c r="I237" i="6"/>
  <c r="I236" i="6"/>
  <c r="I235" i="6"/>
  <c r="I232" i="6"/>
  <c r="I231" i="6"/>
  <c r="I230" i="6"/>
  <c r="I229" i="6"/>
  <c r="I228" i="6"/>
  <c r="I227" i="6"/>
  <c r="I224" i="6"/>
  <c r="I223" i="6"/>
  <c r="I222" i="6"/>
  <c r="I221" i="6"/>
  <c r="I220" i="6"/>
  <c r="I219" i="6"/>
  <c r="I218" i="6"/>
  <c r="I217" i="6"/>
  <c r="I214" i="6"/>
  <c r="I213" i="6"/>
  <c r="I212" i="6"/>
  <c r="I211" i="6"/>
  <c r="I210" i="6"/>
  <c r="I207" i="6"/>
  <c r="I206" i="6"/>
  <c r="I205" i="6"/>
  <c r="I204" i="6"/>
  <c r="I203" i="6"/>
  <c r="I202" i="6"/>
  <c r="I201" i="6"/>
  <c r="I198" i="6"/>
  <c r="I197" i="6"/>
  <c r="I196" i="6"/>
  <c r="I195" i="6"/>
  <c r="I194" i="6"/>
  <c r="I193" i="6"/>
  <c r="I192" i="6"/>
  <c r="I191" i="6"/>
  <c r="I190" i="6"/>
  <c r="I187" i="6"/>
  <c r="I186" i="6"/>
  <c r="I185" i="6"/>
  <c r="I184" i="6"/>
  <c r="I183" i="6"/>
  <c r="I182" i="6"/>
  <c r="I181" i="6"/>
  <c r="I180" i="6"/>
  <c r="I179" i="6"/>
  <c r="I176" i="6"/>
  <c r="I175" i="6"/>
  <c r="I174" i="6"/>
  <c r="I173" i="6"/>
  <c r="I170" i="6"/>
  <c r="I169" i="6"/>
  <c r="I168" i="6"/>
  <c r="I167" i="6"/>
  <c r="I166" i="6"/>
  <c r="I165" i="6"/>
  <c r="I164" i="6"/>
  <c r="I163" i="6"/>
  <c r="I160" i="6"/>
  <c r="I159" i="6"/>
  <c r="I158" i="6"/>
  <c r="I157" i="6"/>
  <c r="I156" i="6"/>
  <c r="I155" i="6"/>
  <c r="I152" i="6"/>
  <c r="I151" i="6"/>
  <c r="I150" i="6"/>
  <c r="I149" i="6"/>
  <c r="I148" i="6"/>
  <c r="I147" i="6"/>
  <c r="I146" i="6"/>
  <c r="I143" i="6"/>
  <c r="I142" i="6"/>
  <c r="I141" i="6"/>
  <c r="I140" i="6"/>
  <c r="I139" i="6"/>
  <c r="I138" i="6"/>
  <c r="I137" i="6"/>
  <c r="I136" i="6"/>
  <c r="I125" i="6"/>
  <c r="I124" i="6"/>
  <c r="I123" i="6"/>
  <c r="I122" i="6"/>
  <c r="I121" i="6"/>
  <c r="I120" i="6"/>
  <c r="I117" i="6"/>
  <c r="I116" i="6"/>
  <c r="I115" i="6"/>
  <c r="I114" i="6"/>
  <c r="I113" i="6"/>
  <c r="I112" i="6"/>
  <c r="I111" i="6"/>
  <c r="I110" i="6"/>
  <c r="I96" i="6"/>
  <c r="I95" i="6"/>
  <c r="I94" i="6"/>
  <c r="I93" i="6"/>
  <c r="I92" i="6"/>
  <c r="I91" i="6"/>
  <c r="I90" i="6"/>
  <c r="I89" i="6"/>
  <c r="I86" i="6"/>
  <c r="I85" i="6"/>
  <c r="I84" i="6"/>
  <c r="I83" i="6"/>
  <c r="I82" i="6"/>
  <c r="I81" i="6"/>
  <c r="I78" i="6"/>
  <c r="I77" i="6"/>
  <c r="I76" i="6"/>
  <c r="I75" i="6"/>
  <c r="I74" i="6"/>
  <c r="I73" i="6"/>
  <c r="I72" i="6"/>
  <c r="I71" i="6"/>
  <c r="I70" i="6"/>
  <c r="I69" i="6"/>
  <c r="I66" i="6"/>
  <c r="I65" i="6"/>
  <c r="I64" i="6"/>
  <c r="I63" i="6"/>
  <c r="I62" i="6"/>
  <c r="I61" i="6"/>
  <c r="I60" i="6"/>
  <c r="I59" i="6"/>
  <c r="I56" i="6"/>
  <c r="I55" i="6"/>
  <c r="I54" i="6"/>
  <c r="I53" i="6"/>
  <c r="I52" i="6"/>
  <c r="I51" i="6"/>
  <c r="I48" i="6"/>
  <c r="I47" i="6"/>
  <c r="I46" i="6"/>
  <c r="I45" i="6"/>
  <c r="I44" i="6"/>
  <c r="I43" i="6"/>
  <c r="I42" i="6"/>
  <c r="I41" i="6"/>
  <c r="I40" i="6"/>
  <c r="I39" i="6"/>
  <c r="I25" i="6"/>
  <c r="I24" i="6"/>
  <c r="I23" i="6"/>
  <c r="I22" i="6"/>
  <c r="I21" i="6"/>
  <c r="I20" i="6"/>
  <c r="I19" i="6"/>
  <c r="J387" i="6" l="1"/>
  <c r="J655" i="6"/>
  <c r="J271" i="6"/>
  <c r="J754" i="6"/>
  <c r="J345" i="6"/>
  <c r="J468" i="6"/>
  <c r="J411" i="6"/>
  <c r="J504" i="6"/>
  <c r="J128" i="6"/>
  <c r="J10" i="6"/>
  <c r="K26" i="7"/>
  <c r="J458" i="6"/>
  <c r="J99" i="6"/>
  <c r="J2" i="6"/>
  <c r="K2" i="7"/>
  <c r="J401" i="6"/>
  <c r="J611" i="6"/>
  <c r="J19" i="6"/>
  <c r="J262" i="6"/>
  <c r="J743" i="6"/>
  <c r="J766" i="6"/>
  <c r="J146" i="6"/>
  <c r="J254" i="6"/>
  <c r="J428" i="6"/>
  <c r="J476" i="6"/>
  <c r="J776" i="6"/>
  <c r="J561" i="6"/>
  <c r="J725" i="6"/>
  <c r="J51" i="6"/>
  <c r="J39" i="6"/>
  <c r="J227" i="6"/>
  <c r="J155" i="6"/>
  <c r="J173" i="6"/>
  <c r="J179" i="6"/>
  <c r="J235" i="6"/>
  <c r="J582" i="6"/>
  <c r="J591" i="6"/>
  <c r="J670" i="6"/>
  <c r="J703" i="6"/>
  <c r="J710" i="6"/>
  <c r="J89" i="6"/>
  <c r="J28" i="6"/>
  <c r="J325" i="6"/>
  <c r="J486" i="6"/>
  <c r="J796" i="6"/>
  <c r="J693" i="6"/>
  <c r="J244" i="6"/>
  <c r="J333" i="6"/>
  <c r="J378" i="6"/>
  <c r="J619" i="6"/>
  <c r="J662" i="6"/>
  <c r="J278" i="6"/>
  <c r="J81" i="6"/>
  <c r="J110" i="6"/>
  <c r="J286" i="6"/>
  <c r="J440" i="6"/>
  <c r="J368" i="6"/>
  <c r="J190" i="6"/>
  <c r="J512" i="6"/>
  <c r="J529" i="6"/>
  <c r="J552" i="6"/>
  <c r="J808" i="6"/>
  <c r="J59" i="6"/>
  <c r="J136" i="6"/>
  <c r="J210" i="6"/>
  <c r="J217" i="6"/>
  <c r="J293" i="6"/>
  <c r="J523" i="6"/>
  <c r="J540" i="6"/>
  <c r="J601" i="6"/>
  <c r="J638" i="6"/>
  <c r="J646" i="6"/>
  <c r="J787" i="6"/>
  <c r="J301" i="6"/>
  <c r="J495" i="6"/>
  <c r="J358" i="6"/>
  <c r="J394" i="6"/>
  <c r="J677" i="6"/>
  <c r="J685" i="6"/>
  <c r="J735" i="6"/>
  <c r="J120" i="6"/>
  <c r="I823" i="6"/>
  <c r="J69" i="6"/>
  <c r="J163" i="6"/>
  <c r="J351" i="6"/>
  <c r="J571" i="6"/>
  <c r="J717" i="6"/>
  <c r="J201" i="6"/>
  <c r="J311" i="6"/>
  <c r="J318" i="6"/>
  <c r="J420" i="6"/>
  <c r="J448" i="6"/>
  <c r="J628" i="6"/>
  <c r="J759" i="6"/>
  <c r="J815" i="6"/>
  <c r="J30" i="4"/>
  <c r="K30" i="4" s="1"/>
  <c r="H30" i="4"/>
  <c r="F30" i="4"/>
  <c r="H28" i="4"/>
  <c r="J28" i="4" s="1"/>
  <c r="K28" i="4" s="1"/>
  <c r="F28" i="4"/>
  <c r="H26" i="4" l="1"/>
  <c r="J26" i="4" s="1"/>
  <c r="K26" i="4" s="1"/>
  <c r="F26" i="4"/>
  <c r="H25" i="4"/>
  <c r="J25" i="4" s="1"/>
  <c r="K25" i="4" s="1"/>
  <c r="F25" i="4"/>
  <c r="H24" i="4"/>
  <c r="J24" i="4" s="1"/>
  <c r="K24" i="4" s="1"/>
  <c r="F24" i="4"/>
  <c r="H23" i="4"/>
  <c r="J23" i="4" s="1"/>
  <c r="K23" i="4" s="1"/>
  <c r="F23" i="4"/>
  <c r="H21" i="4" l="1"/>
  <c r="J21" i="4" s="1"/>
  <c r="K21" i="4" s="1"/>
  <c r="F21" i="4"/>
  <c r="H20" i="4"/>
  <c r="J20" i="4" s="1"/>
  <c r="K20" i="4" s="1"/>
  <c r="F20" i="4"/>
  <c r="H19" i="4"/>
  <c r="J19" i="4" s="1"/>
  <c r="K19" i="4" s="1"/>
  <c r="F19" i="4"/>
  <c r="H18" i="4"/>
  <c r="J18" i="4" s="1"/>
  <c r="K18" i="4" s="1"/>
  <c r="F18" i="4"/>
  <c r="H16" i="4"/>
  <c r="J16" i="4" s="1"/>
  <c r="K16" i="4" s="1"/>
  <c r="F16" i="4"/>
  <c r="H15" i="4"/>
  <c r="J15" i="4" s="1"/>
  <c r="K15" i="4" s="1"/>
  <c r="F15" i="4"/>
  <c r="H14" i="4"/>
  <c r="J14" i="4" s="1"/>
  <c r="K14" i="4" s="1"/>
  <c r="F14" i="4"/>
  <c r="H12" i="4"/>
  <c r="J12" i="4" s="1"/>
  <c r="K12" i="4" s="1"/>
  <c r="F12" i="4"/>
  <c r="H11" i="4"/>
  <c r="J11" i="4" s="1"/>
  <c r="K11" i="4" s="1"/>
  <c r="F11" i="4"/>
  <c r="H10" i="4"/>
  <c r="J10" i="4" s="1"/>
  <c r="K10" i="4" s="1"/>
  <c r="F10" i="4"/>
  <c r="H8" i="4"/>
  <c r="J8" i="4" s="1"/>
  <c r="K8" i="4" s="1"/>
  <c r="F8" i="4"/>
  <c r="H7" i="4"/>
  <c r="J7" i="4" s="1"/>
  <c r="K7" i="4" s="1"/>
  <c r="F7" i="4"/>
  <c r="H6" i="4"/>
  <c r="J6" i="4" s="1"/>
  <c r="K6" i="4" s="1"/>
  <c r="F6" i="4"/>
  <c r="H5" i="4"/>
  <c r="J5" i="4" s="1"/>
  <c r="K5" i="4" s="1"/>
  <c r="F5" i="4"/>
  <c r="H4" i="4"/>
  <c r="J4" i="4" s="1"/>
  <c r="K4" i="4" s="1"/>
  <c r="F4" i="4"/>
  <c r="A154" i="3"/>
  <c r="C154" i="3" s="1"/>
  <c r="M150" i="3"/>
  <c r="R147" i="3"/>
  <c r="I142" i="3"/>
  <c r="B14" i="2"/>
  <c r="B13" i="2"/>
  <c r="B12" i="2"/>
  <c r="B11" i="2"/>
  <c r="B10" i="2"/>
  <c r="B6" i="2"/>
  <c r="B5" i="2"/>
  <c r="B4" i="2"/>
  <c r="B3" i="2"/>
  <c r="B2" i="2"/>
  <c r="P845" i="1"/>
  <c r="L841" i="1"/>
  <c r="M841" i="1" s="1"/>
  <c r="I841" i="1"/>
  <c r="L840" i="1"/>
  <c r="M840" i="1" s="1"/>
  <c r="I840" i="1"/>
  <c r="L839" i="1"/>
  <c r="M839" i="1" s="1"/>
  <c r="I839" i="1"/>
  <c r="L838" i="1"/>
  <c r="M838" i="1" s="1"/>
  <c r="I838" i="1"/>
  <c r="L837" i="1"/>
  <c r="M837" i="1" s="1"/>
  <c r="I837" i="1"/>
  <c r="L836" i="1"/>
  <c r="M836" i="1" s="1"/>
  <c r="I836" i="1"/>
  <c r="L833" i="1"/>
  <c r="M833" i="1" s="1"/>
  <c r="I833" i="1"/>
  <c r="L832" i="1"/>
  <c r="M832" i="1" s="1"/>
  <c r="I832" i="1"/>
  <c r="L831" i="1"/>
  <c r="M831" i="1" s="1"/>
  <c r="I831" i="1"/>
  <c r="L830" i="1"/>
  <c r="M830" i="1" s="1"/>
  <c r="I830" i="1"/>
  <c r="L829" i="1"/>
  <c r="M829" i="1" s="1"/>
  <c r="I829" i="1"/>
  <c r="L828" i="1"/>
  <c r="M828" i="1" s="1"/>
  <c r="I828" i="1"/>
  <c r="L827" i="1"/>
  <c r="L825" i="1"/>
  <c r="M825" i="1" s="1"/>
  <c r="I825" i="1"/>
  <c r="L824" i="1"/>
  <c r="M824" i="1" s="1"/>
  <c r="I824" i="1"/>
  <c r="K823" i="1"/>
  <c r="I823" i="1"/>
  <c r="L822" i="1"/>
  <c r="M822" i="1" s="1"/>
  <c r="I822" i="1"/>
  <c r="L821" i="1"/>
  <c r="M821" i="1" s="1"/>
  <c r="I821" i="1"/>
  <c r="L820" i="1"/>
  <c r="M820" i="1" s="1"/>
  <c r="I820" i="1"/>
  <c r="L819" i="1"/>
  <c r="L817" i="1"/>
  <c r="M817" i="1" s="1"/>
  <c r="I817" i="1"/>
  <c r="L816" i="1"/>
  <c r="M816" i="1" s="1"/>
  <c r="I816" i="1"/>
  <c r="L815" i="1"/>
  <c r="M815" i="1" s="1"/>
  <c r="I815" i="1"/>
  <c r="L814" i="1"/>
  <c r="M814" i="1" s="1"/>
  <c r="I814" i="1"/>
  <c r="L813" i="1"/>
  <c r="M813" i="1" s="1"/>
  <c r="I813" i="1"/>
  <c r="L812" i="1"/>
  <c r="M812" i="1" s="1"/>
  <c r="I812" i="1"/>
  <c r="L811" i="1"/>
  <c r="M811" i="1" s="1"/>
  <c r="I811" i="1"/>
  <c r="L810" i="1"/>
  <c r="M810" i="1" s="1"/>
  <c r="I810" i="1"/>
  <c r="L809" i="1"/>
  <c r="L807" i="1"/>
  <c r="M807" i="1" s="1"/>
  <c r="I807" i="1"/>
  <c r="L806" i="1"/>
  <c r="I806" i="1"/>
  <c r="L805" i="1"/>
  <c r="M805" i="1" s="1"/>
  <c r="I805" i="1"/>
  <c r="L804" i="1"/>
  <c r="M804" i="1" s="1"/>
  <c r="I804" i="1"/>
  <c r="L803" i="1"/>
  <c r="M803" i="1" s="1"/>
  <c r="I803" i="1"/>
  <c r="L802" i="1"/>
  <c r="M802" i="1" s="1"/>
  <c r="I802" i="1"/>
  <c r="L801" i="1"/>
  <c r="M801" i="1" s="1"/>
  <c r="I801" i="1"/>
  <c r="L800" i="1"/>
  <c r="L798" i="1"/>
  <c r="M798" i="1" s="1"/>
  <c r="I798" i="1"/>
  <c r="L797" i="1"/>
  <c r="M797" i="1" s="1"/>
  <c r="I797" i="1"/>
  <c r="L796" i="1"/>
  <c r="M796" i="1" s="1"/>
  <c r="I796" i="1"/>
  <c r="L795" i="1"/>
  <c r="M795" i="1" s="1"/>
  <c r="I795" i="1"/>
  <c r="L794" i="1"/>
  <c r="M794" i="1" s="1"/>
  <c r="I794" i="1"/>
  <c r="L793" i="1"/>
  <c r="M793" i="1" s="1"/>
  <c r="I793" i="1"/>
  <c r="L792" i="1"/>
  <c r="M792" i="1" s="1"/>
  <c r="I792" i="1"/>
  <c r="L791" i="1"/>
  <c r="M791" i="1" s="1"/>
  <c r="I791" i="1"/>
  <c r="L790" i="1"/>
  <c r="L788" i="1"/>
  <c r="M788" i="1" s="1"/>
  <c r="I788" i="1"/>
  <c r="L787" i="1"/>
  <c r="M787" i="1" s="1"/>
  <c r="I787" i="1"/>
  <c r="L786" i="1"/>
  <c r="M786" i="1" s="1"/>
  <c r="I786" i="1"/>
  <c r="L785" i="1"/>
  <c r="M785" i="1" s="1"/>
  <c r="I785" i="1"/>
  <c r="L784" i="1"/>
  <c r="M784" i="1" s="1"/>
  <c r="I784" i="1"/>
  <c r="L783" i="1"/>
  <c r="L781" i="1"/>
  <c r="M781" i="1" s="1"/>
  <c r="I781" i="1"/>
  <c r="L780" i="1"/>
  <c r="M780" i="1" s="1"/>
  <c r="I780" i="1"/>
  <c r="L779" i="1"/>
  <c r="M779" i="1" s="1"/>
  <c r="I779" i="1"/>
  <c r="L778" i="1"/>
  <c r="M778" i="1" s="1"/>
  <c r="I778" i="1"/>
  <c r="L777" i="1"/>
  <c r="M777" i="1" s="1"/>
  <c r="I777" i="1"/>
  <c r="L776" i="1"/>
  <c r="L774" i="1"/>
  <c r="M774" i="1" s="1"/>
  <c r="I774" i="1"/>
  <c r="L773" i="1"/>
  <c r="M773" i="1" s="1"/>
  <c r="I773" i="1"/>
  <c r="L772" i="1"/>
  <c r="M772" i="1" s="1"/>
  <c r="I772" i="1"/>
  <c r="L771" i="1"/>
  <c r="L769" i="1"/>
  <c r="M769" i="1" s="1"/>
  <c r="I769" i="1"/>
  <c r="L768" i="1"/>
  <c r="M768" i="1" s="1"/>
  <c r="I768" i="1"/>
  <c r="L767" i="1"/>
  <c r="M767" i="1" s="1"/>
  <c r="I767" i="1"/>
  <c r="L766" i="1"/>
  <c r="M766" i="1" s="1"/>
  <c r="I766" i="1"/>
  <c r="L765" i="1"/>
  <c r="M765" i="1" s="1"/>
  <c r="I765" i="1"/>
  <c r="L764" i="1"/>
  <c r="M764" i="1" s="1"/>
  <c r="I764" i="1"/>
  <c r="L763" i="1"/>
  <c r="M763" i="1" s="1"/>
  <c r="I763" i="1"/>
  <c r="L762" i="1"/>
  <c r="M762" i="1" s="1"/>
  <c r="I762" i="1"/>
  <c r="L761" i="1"/>
  <c r="M761" i="1" s="1"/>
  <c r="I761" i="1"/>
  <c r="L760" i="1"/>
  <c r="M760" i="1" s="1"/>
  <c r="I760" i="1"/>
  <c r="L759" i="1"/>
  <c r="L757" i="1"/>
  <c r="M757" i="1" s="1"/>
  <c r="I757" i="1"/>
  <c r="L756" i="1"/>
  <c r="M756" i="1" s="1"/>
  <c r="I756" i="1"/>
  <c r="L755" i="1"/>
  <c r="M755" i="1" s="1"/>
  <c r="I755" i="1"/>
  <c r="L754" i="1"/>
  <c r="M754" i="1" s="1"/>
  <c r="I754" i="1"/>
  <c r="L753" i="1"/>
  <c r="M753" i="1" s="1"/>
  <c r="I753" i="1"/>
  <c r="L752" i="1"/>
  <c r="M752" i="1" s="1"/>
  <c r="L751" i="1"/>
  <c r="L749" i="1"/>
  <c r="M749" i="1" s="1"/>
  <c r="I749" i="1"/>
  <c r="L748" i="1"/>
  <c r="M748" i="1" s="1"/>
  <c r="I748" i="1"/>
  <c r="L746" i="1"/>
  <c r="M746" i="1" s="1"/>
  <c r="I746" i="1"/>
  <c r="L745" i="1"/>
  <c r="M745" i="1" s="1"/>
  <c r="I745" i="1"/>
  <c r="L744" i="1"/>
  <c r="M744" i="1" s="1"/>
  <c r="I744" i="1"/>
  <c r="L743" i="1"/>
  <c r="M743" i="1" s="1"/>
  <c r="I743" i="1"/>
  <c r="L742" i="1"/>
  <c r="M742" i="1" s="1"/>
  <c r="I742" i="1"/>
  <c r="L741" i="1"/>
  <c r="M741" i="1" s="1"/>
  <c r="I741" i="1"/>
  <c r="L740" i="1"/>
  <c r="L738" i="1"/>
  <c r="M738" i="1" s="1"/>
  <c r="I738" i="1"/>
  <c r="L737" i="1"/>
  <c r="M737" i="1" s="1"/>
  <c r="I737" i="1"/>
  <c r="L736" i="1"/>
  <c r="M736" i="1" s="1"/>
  <c r="I736" i="1"/>
  <c r="L735" i="1"/>
  <c r="M735" i="1" s="1"/>
  <c r="I735" i="1"/>
  <c r="L734" i="1"/>
  <c r="M734" i="1" s="1"/>
  <c r="I734" i="1"/>
  <c r="L733" i="1"/>
  <c r="M733" i="1" s="1"/>
  <c r="I733" i="1"/>
  <c r="L732" i="1"/>
  <c r="L730" i="1"/>
  <c r="M730" i="1" s="1"/>
  <c r="I730" i="1"/>
  <c r="L729" i="1"/>
  <c r="M729" i="1" s="1"/>
  <c r="I729" i="1"/>
  <c r="L728" i="1"/>
  <c r="M728" i="1" s="1"/>
  <c r="I728" i="1"/>
  <c r="L727" i="1"/>
  <c r="M727" i="1" s="1"/>
  <c r="I727" i="1"/>
  <c r="L726" i="1"/>
  <c r="M726" i="1" s="1"/>
  <c r="I726" i="1"/>
  <c r="L725" i="1"/>
  <c r="L723" i="1"/>
  <c r="M723" i="1" s="1"/>
  <c r="I723" i="1"/>
  <c r="L722" i="1"/>
  <c r="M722" i="1" s="1"/>
  <c r="I722" i="1"/>
  <c r="L721" i="1"/>
  <c r="M721" i="1" s="1"/>
  <c r="I721" i="1"/>
  <c r="L720" i="1"/>
  <c r="M720" i="1" s="1"/>
  <c r="I720" i="1"/>
  <c r="L719" i="1"/>
  <c r="M719" i="1" s="1"/>
  <c r="I719" i="1"/>
  <c r="L718" i="1"/>
  <c r="L716" i="1"/>
  <c r="M716" i="1" s="1"/>
  <c r="I716" i="1"/>
  <c r="L715" i="1"/>
  <c r="M715" i="1" s="1"/>
  <c r="I715" i="1"/>
  <c r="L714" i="1"/>
  <c r="M714" i="1" s="1"/>
  <c r="I714" i="1"/>
  <c r="L713" i="1"/>
  <c r="M713" i="1" s="1"/>
  <c r="I713" i="1"/>
  <c r="L712" i="1"/>
  <c r="M712" i="1" s="1"/>
  <c r="I712" i="1"/>
  <c r="L711" i="1"/>
  <c r="M711" i="1" s="1"/>
  <c r="I711" i="1"/>
  <c r="L710" i="1"/>
  <c r="M710" i="1" s="1"/>
  <c r="I710" i="1"/>
  <c r="L709" i="1"/>
  <c r="M709" i="1" s="1"/>
  <c r="I709" i="1"/>
  <c r="L708" i="1"/>
  <c r="L706" i="1"/>
  <c r="M706" i="1" s="1"/>
  <c r="I706" i="1"/>
  <c r="L705" i="1"/>
  <c r="M705" i="1" s="1"/>
  <c r="I705" i="1"/>
  <c r="L704" i="1"/>
  <c r="M704" i="1" s="1"/>
  <c r="I704" i="1"/>
  <c r="L703" i="1"/>
  <c r="M703" i="1" s="1"/>
  <c r="I703" i="1"/>
  <c r="L702" i="1"/>
  <c r="M702" i="1" s="1"/>
  <c r="I702" i="1"/>
  <c r="L701" i="1"/>
  <c r="M701" i="1" s="1"/>
  <c r="I701" i="1"/>
  <c r="L700" i="1"/>
  <c r="L698" i="1"/>
  <c r="M698" i="1" s="1"/>
  <c r="I698" i="1"/>
  <c r="L697" i="1"/>
  <c r="M697" i="1" s="1"/>
  <c r="I697" i="1"/>
  <c r="L696" i="1"/>
  <c r="M696" i="1" s="1"/>
  <c r="I696" i="1"/>
  <c r="L695" i="1"/>
  <c r="M695" i="1" s="1"/>
  <c r="I695" i="1"/>
  <c r="L694" i="1"/>
  <c r="M694" i="1" s="1"/>
  <c r="I694" i="1"/>
  <c r="L693" i="1"/>
  <c r="L691" i="1"/>
  <c r="M691" i="1" s="1"/>
  <c r="I691" i="1"/>
  <c r="L690" i="1"/>
  <c r="M690" i="1" s="1"/>
  <c r="I690" i="1"/>
  <c r="L689" i="1"/>
  <c r="M689" i="1" s="1"/>
  <c r="I689" i="1"/>
  <c r="L688" i="1"/>
  <c r="M688" i="1" s="1"/>
  <c r="I688" i="1"/>
  <c r="L687" i="1"/>
  <c r="M687" i="1" s="1"/>
  <c r="I687" i="1"/>
  <c r="L686" i="1"/>
  <c r="L684" i="1"/>
  <c r="M684" i="1" s="1"/>
  <c r="I684" i="1"/>
  <c r="L683" i="1"/>
  <c r="M683" i="1" s="1"/>
  <c r="I683" i="1"/>
  <c r="L682" i="1"/>
  <c r="M682" i="1" s="1"/>
  <c r="I682" i="1"/>
  <c r="L681" i="1"/>
  <c r="M681" i="1" s="1"/>
  <c r="I681" i="1"/>
  <c r="L680" i="1"/>
  <c r="M680" i="1" s="1"/>
  <c r="I680" i="1"/>
  <c r="L679" i="1"/>
  <c r="M679" i="1" s="1"/>
  <c r="I679" i="1"/>
  <c r="L678" i="1"/>
  <c r="L676" i="1"/>
  <c r="M676" i="1" s="1"/>
  <c r="I676" i="1"/>
  <c r="L675" i="1"/>
  <c r="M675" i="1" s="1"/>
  <c r="I675" i="1"/>
  <c r="L674" i="1"/>
  <c r="M674" i="1" s="1"/>
  <c r="I674" i="1"/>
  <c r="L673" i="1"/>
  <c r="M673" i="1" s="1"/>
  <c r="I673" i="1"/>
  <c r="L672" i="1"/>
  <c r="M672" i="1" s="1"/>
  <c r="I672" i="1"/>
  <c r="L670" i="1"/>
  <c r="L668" i="1"/>
  <c r="M668" i="1" s="1"/>
  <c r="I668" i="1"/>
  <c r="L667" i="1"/>
  <c r="M667" i="1" s="1"/>
  <c r="I667" i="1"/>
  <c r="L666" i="1"/>
  <c r="M666" i="1" s="1"/>
  <c r="I666" i="1"/>
  <c r="L665" i="1"/>
  <c r="I665" i="1"/>
  <c r="L664" i="1"/>
  <c r="M664" i="1" s="1"/>
  <c r="I664" i="1"/>
  <c r="L663" i="1"/>
  <c r="M663" i="1" s="1"/>
  <c r="I663" i="1"/>
  <c r="L662" i="1"/>
  <c r="M662" i="1" s="1"/>
  <c r="I662" i="1"/>
  <c r="L661" i="1"/>
  <c r="L659" i="1"/>
  <c r="M659" i="1" s="1"/>
  <c r="I659" i="1"/>
  <c r="L658" i="1"/>
  <c r="M658" i="1" s="1"/>
  <c r="I658" i="1"/>
  <c r="L657" i="1"/>
  <c r="M657" i="1" s="1"/>
  <c r="I657" i="1"/>
  <c r="L656" i="1"/>
  <c r="M656" i="1" s="1"/>
  <c r="I656" i="1"/>
  <c r="L655" i="1"/>
  <c r="M655" i="1" s="1"/>
  <c r="I655" i="1"/>
  <c r="L654" i="1"/>
  <c r="M654" i="1" s="1"/>
  <c r="I654" i="1"/>
  <c r="L653" i="1"/>
  <c r="L651" i="1"/>
  <c r="M651" i="1" s="1"/>
  <c r="I651" i="1"/>
  <c r="L650" i="1"/>
  <c r="M650" i="1" s="1"/>
  <c r="I650" i="1"/>
  <c r="L649" i="1"/>
  <c r="M649" i="1" s="1"/>
  <c r="I649" i="1"/>
  <c r="L648" i="1"/>
  <c r="M648" i="1" s="1"/>
  <c r="I648" i="1"/>
  <c r="L647" i="1"/>
  <c r="M647" i="1" s="1"/>
  <c r="I647" i="1"/>
  <c r="L646" i="1"/>
  <c r="M646" i="1" s="1"/>
  <c r="I646" i="1"/>
  <c r="L645" i="1"/>
  <c r="M645" i="1" s="1"/>
  <c r="I645" i="1"/>
  <c r="L644" i="1"/>
  <c r="M644" i="1" s="1"/>
  <c r="I644" i="1"/>
  <c r="L643" i="1"/>
  <c r="L641" i="1"/>
  <c r="M641" i="1" s="1"/>
  <c r="I641" i="1"/>
  <c r="L640" i="1"/>
  <c r="M640" i="1" s="1"/>
  <c r="I640" i="1"/>
  <c r="L639" i="1"/>
  <c r="M639" i="1" s="1"/>
  <c r="I639" i="1"/>
  <c r="L638" i="1"/>
  <c r="M638" i="1" s="1"/>
  <c r="I638" i="1"/>
  <c r="L637" i="1"/>
  <c r="M637" i="1" s="1"/>
  <c r="I637" i="1"/>
  <c r="L636" i="1"/>
  <c r="M636" i="1" s="1"/>
  <c r="I636" i="1"/>
  <c r="L635" i="1"/>
  <c r="M635" i="1" s="1"/>
  <c r="I635" i="1"/>
  <c r="L634" i="1"/>
  <c r="L632" i="1"/>
  <c r="M632" i="1" s="1"/>
  <c r="I632" i="1"/>
  <c r="L631" i="1"/>
  <c r="M631" i="1" s="1"/>
  <c r="I631" i="1"/>
  <c r="L630" i="1"/>
  <c r="M630" i="1" s="1"/>
  <c r="I630" i="1"/>
  <c r="L629" i="1"/>
  <c r="M629" i="1" s="1"/>
  <c r="I629" i="1"/>
  <c r="L628" i="1"/>
  <c r="M628" i="1" s="1"/>
  <c r="I628" i="1"/>
  <c r="L627" i="1"/>
  <c r="M627" i="1" s="1"/>
  <c r="I627" i="1"/>
  <c r="L626" i="1"/>
  <c r="L624" i="1"/>
  <c r="M624" i="1" s="1"/>
  <c r="I624" i="1"/>
  <c r="L623" i="1"/>
  <c r="M623" i="1" s="1"/>
  <c r="I623" i="1"/>
  <c r="L622" i="1"/>
  <c r="M622" i="1" s="1"/>
  <c r="I622" i="1"/>
  <c r="L621" i="1"/>
  <c r="M621" i="1" s="1"/>
  <c r="I621" i="1"/>
  <c r="L620" i="1"/>
  <c r="M620" i="1" s="1"/>
  <c r="I620" i="1"/>
  <c r="L619" i="1"/>
  <c r="M619" i="1" s="1"/>
  <c r="I619" i="1"/>
  <c r="L618" i="1"/>
  <c r="M618" i="1" s="1"/>
  <c r="I618" i="1"/>
  <c r="L617" i="1"/>
  <c r="M617" i="1" s="1"/>
  <c r="I617" i="1"/>
  <c r="L616" i="1"/>
  <c r="L614" i="1"/>
  <c r="M614" i="1" s="1"/>
  <c r="I614" i="1"/>
  <c r="L613" i="1"/>
  <c r="M613" i="1" s="1"/>
  <c r="I613" i="1"/>
  <c r="L612" i="1"/>
  <c r="M612" i="1" s="1"/>
  <c r="I612" i="1"/>
  <c r="L611" i="1"/>
  <c r="M611" i="1" s="1"/>
  <c r="I611" i="1"/>
  <c r="L610" i="1"/>
  <c r="M610" i="1" s="1"/>
  <c r="I610" i="1"/>
  <c r="L609" i="1"/>
  <c r="M609" i="1" s="1"/>
  <c r="I609" i="1"/>
  <c r="L608" i="1"/>
  <c r="M608" i="1" s="1"/>
  <c r="I608" i="1"/>
  <c r="L607" i="1"/>
  <c r="M607" i="1" s="1"/>
  <c r="I607" i="1"/>
  <c r="L606" i="1"/>
  <c r="L604" i="1"/>
  <c r="M604" i="1" s="1"/>
  <c r="I604" i="1"/>
  <c r="L603" i="1"/>
  <c r="M603" i="1" s="1"/>
  <c r="I603" i="1"/>
  <c r="L602" i="1"/>
  <c r="M602" i="1" s="1"/>
  <c r="I602" i="1"/>
  <c r="L601" i="1"/>
  <c r="M601" i="1" s="1"/>
  <c r="I601" i="1"/>
  <c r="L600" i="1"/>
  <c r="M600" i="1" s="1"/>
  <c r="I600" i="1"/>
  <c r="L599" i="1"/>
  <c r="L597" i="1"/>
  <c r="M597" i="1" s="1"/>
  <c r="I597" i="1"/>
  <c r="L596" i="1"/>
  <c r="M596" i="1" s="1"/>
  <c r="I596" i="1"/>
  <c r="L595" i="1"/>
  <c r="M595" i="1" s="1"/>
  <c r="I595" i="1"/>
  <c r="L594" i="1"/>
  <c r="M594" i="1" s="1"/>
  <c r="I594" i="1"/>
  <c r="L593" i="1"/>
  <c r="M593" i="1" s="1"/>
  <c r="I593" i="1"/>
  <c r="L592" i="1"/>
  <c r="M592" i="1" s="1"/>
  <c r="I592" i="1"/>
  <c r="L591" i="1"/>
  <c r="M591" i="1" s="1"/>
  <c r="I591" i="1"/>
  <c r="L590" i="1"/>
  <c r="M590" i="1" s="1"/>
  <c r="I590" i="1"/>
  <c r="L589" i="1"/>
  <c r="M589" i="1" s="1"/>
  <c r="I589" i="1"/>
  <c r="L588" i="1"/>
  <c r="L586" i="1"/>
  <c r="M586" i="1" s="1"/>
  <c r="I586" i="1"/>
  <c r="L585" i="1"/>
  <c r="M585" i="1" s="1"/>
  <c r="I585" i="1"/>
  <c r="L584" i="1"/>
  <c r="M584" i="1" s="1"/>
  <c r="I584" i="1"/>
  <c r="L583" i="1"/>
  <c r="M583" i="1" s="1"/>
  <c r="I583" i="1"/>
  <c r="L582" i="1"/>
  <c r="M582" i="1" s="1"/>
  <c r="I582" i="1"/>
  <c r="L581" i="1"/>
  <c r="M581" i="1" s="1"/>
  <c r="I581" i="1"/>
  <c r="L580" i="1"/>
  <c r="M580" i="1" s="1"/>
  <c r="I580" i="1"/>
  <c r="L579" i="1"/>
  <c r="M579" i="1" s="1"/>
  <c r="I579" i="1"/>
  <c r="L578" i="1"/>
  <c r="L576" i="1"/>
  <c r="M576" i="1" s="1"/>
  <c r="I576" i="1"/>
  <c r="L575" i="1"/>
  <c r="M575" i="1" s="1"/>
  <c r="I575" i="1"/>
  <c r="L574" i="1"/>
  <c r="M574" i="1" s="1"/>
  <c r="I574" i="1"/>
  <c r="L573" i="1"/>
  <c r="M573" i="1" s="1"/>
  <c r="I573" i="1"/>
  <c r="L572" i="1"/>
  <c r="M572" i="1" s="1"/>
  <c r="I572" i="1"/>
  <c r="L571" i="1"/>
  <c r="M571" i="1" s="1"/>
  <c r="I571" i="1"/>
  <c r="L570" i="1"/>
  <c r="M570" i="1" s="1"/>
  <c r="I570" i="1"/>
  <c r="L569" i="1"/>
  <c r="L567" i="1"/>
  <c r="M567" i="1" s="1"/>
  <c r="I567" i="1"/>
  <c r="L566" i="1"/>
  <c r="M566" i="1" s="1"/>
  <c r="I566" i="1"/>
  <c r="L565" i="1"/>
  <c r="M565" i="1" s="1"/>
  <c r="I565" i="1"/>
  <c r="L564" i="1"/>
  <c r="M564" i="1" s="1"/>
  <c r="I564" i="1"/>
  <c r="L563" i="1"/>
  <c r="M563" i="1" s="1"/>
  <c r="I563" i="1"/>
  <c r="L562" i="1"/>
  <c r="M562" i="1" s="1"/>
  <c r="I562" i="1"/>
  <c r="L561" i="1"/>
  <c r="M561" i="1" s="1"/>
  <c r="I561" i="1"/>
  <c r="L560" i="1"/>
  <c r="M560" i="1" s="1"/>
  <c r="I560" i="1"/>
  <c r="L559" i="1"/>
  <c r="M559" i="1" s="1"/>
  <c r="I559" i="1"/>
  <c r="L558" i="1"/>
  <c r="M558" i="1" s="1"/>
  <c r="I558" i="1"/>
  <c r="L557" i="1"/>
  <c r="L555" i="1"/>
  <c r="M555" i="1" s="1"/>
  <c r="I555" i="1"/>
  <c r="L554" i="1"/>
  <c r="M554" i="1" s="1"/>
  <c r="I554" i="1"/>
  <c r="L553" i="1"/>
  <c r="M553" i="1" s="1"/>
  <c r="I553" i="1"/>
  <c r="L552" i="1"/>
  <c r="M552" i="1" s="1"/>
  <c r="I552" i="1"/>
  <c r="L551" i="1"/>
  <c r="M551" i="1" s="1"/>
  <c r="I551" i="1"/>
  <c r="L550" i="1"/>
  <c r="M550" i="1" s="1"/>
  <c r="I550" i="1"/>
  <c r="L549" i="1"/>
  <c r="M549" i="1" s="1"/>
  <c r="I549" i="1"/>
  <c r="L548" i="1"/>
  <c r="M548" i="1" s="1"/>
  <c r="I548" i="1"/>
  <c r="L547" i="1"/>
  <c r="M547" i="1" s="1"/>
  <c r="I547" i="1"/>
  <c r="L546" i="1"/>
  <c r="L544" i="1"/>
  <c r="M544" i="1" s="1"/>
  <c r="I544" i="1"/>
  <c r="L543" i="1"/>
  <c r="M543" i="1" s="1"/>
  <c r="I543" i="1"/>
  <c r="L541" i="1"/>
  <c r="M541" i="1" s="1"/>
  <c r="I541" i="1"/>
  <c r="L540" i="1"/>
  <c r="M540" i="1" s="1"/>
  <c r="I540" i="1"/>
  <c r="L539" i="1"/>
  <c r="L537" i="1"/>
  <c r="M537" i="1" s="1"/>
  <c r="I537" i="1"/>
  <c r="L536" i="1"/>
  <c r="M536" i="1" s="1"/>
  <c r="I536" i="1"/>
  <c r="L535" i="1"/>
  <c r="M535" i="1" s="1"/>
  <c r="I535" i="1"/>
  <c r="L534" i="1"/>
  <c r="M534" i="1" s="1"/>
  <c r="I534" i="1"/>
  <c r="L533" i="1"/>
  <c r="M533" i="1" s="1"/>
  <c r="I533" i="1"/>
  <c r="L532" i="1"/>
  <c r="M532" i="1" s="1"/>
  <c r="I532" i="1"/>
  <c r="L531" i="1"/>
  <c r="M531" i="1" s="1"/>
  <c r="I531" i="1"/>
  <c r="L530" i="1"/>
  <c r="M530" i="1" s="1"/>
  <c r="I530" i="1"/>
  <c r="L529" i="1"/>
  <c r="M529" i="1" s="1"/>
  <c r="I529" i="1"/>
  <c r="L528" i="1"/>
  <c r="L526" i="1"/>
  <c r="M526" i="1" s="1"/>
  <c r="I526" i="1"/>
  <c r="L525" i="1"/>
  <c r="M525" i="1" s="1"/>
  <c r="I525" i="1"/>
  <c r="L524" i="1"/>
  <c r="M524" i="1" s="1"/>
  <c r="I524" i="1"/>
  <c r="L523" i="1"/>
  <c r="M523" i="1" s="1"/>
  <c r="I523" i="1"/>
  <c r="L522" i="1"/>
  <c r="M522" i="1" s="1"/>
  <c r="I522" i="1"/>
  <c r="L521" i="1"/>
  <c r="M521" i="1" s="1"/>
  <c r="I521" i="1"/>
  <c r="L520" i="1"/>
  <c r="M520" i="1" s="1"/>
  <c r="I520" i="1"/>
  <c r="L519" i="1"/>
  <c r="M519" i="1" s="1"/>
  <c r="I519" i="1"/>
  <c r="L518" i="1"/>
  <c r="L516" i="1"/>
  <c r="M516" i="1" s="1"/>
  <c r="I516" i="1"/>
  <c r="L515" i="1"/>
  <c r="M515" i="1" s="1"/>
  <c r="I515" i="1"/>
  <c r="L514" i="1"/>
  <c r="M514" i="1" s="1"/>
  <c r="I514" i="1"/>
  <c r="L513" i="1"/>
  <c r="M513" i="1" s="1"/>
  <c r="I513" i="1"/>
  <c r="L512" i="1"/>
  <c r="M512" i="1" s="1"/>
  <c r="I512" i="1"/>
  <c r="L511" i="1"/>
  <c r="M511" i="1" s="1"/>
  <c r="I511" i="1"/>
  <c r="L510" i="1"/>
  <c r="M510" i="1" s="1"/>
  <c r="I510" i="1"/>
  <c r="L509" i="1"/>
  <c r="L507" i="1"/>
  <c r="M507" i="1" s="1"/>
  <c r="I507" i="1"/>
  <c r="L506" i="1"/>
  <c r="M506" i="1" s="1"/>
  <c r="I506" i="1"/>
  <c r="L505" i="1"/>
  <c r="M505" i="1" s="1"/>
  <c r="I505" i="1"/>
  <c r="L504" i="1"/>
  <c r="M504" i="1" s="1"/>
  <c r="I504" i="1"/>
  <c r="L503" i="1"/>
  <c r="M503" i="1" s="1"/>
  <c r="I503" i="1"/>
  <c r="L502" i="1"/>
  <c r="M502" i="1" s="1"/>
  <c r="I502" i="1"/>
  <c r="L501" i="1"/>
  <c r="M501" i="1" s="1"/>
  <c r="I501" i="1"/>
  <c r="L500" i="1"/>
  <c r="L498" i="1"/>
  <c r="M498" i="1" s="1"/>
  <c r="I498" i="1"/>
  <c r="L497" i="1"/>
  <c r="M497" i="1" s="1"/>
  <c r="I497" i="1"/>
  <c r="L496" i="1"/>
  <c r="I496" i="1"/>
  <c r="L495" i="1"/>
  <c r="M495" i="1" s="1"/>
  <c r="I495" i="1"/>
  <c r="L494" i="1"/>
  <c r="M494" i="1" s="1"/>
  <c r="I494" i="1"/>
  <c r="L493" i="1"/>
  <c r="M493" i="1" s="1"/>
  <c r="I493" i="1"/>
  <c r="L492" i="1"/>
  <c r="M492" i="1" s="1"/>
  <c r="I492" i="1"/>
  <c r="L491" i="1"/>
  <c r="M491" i="1" s="1"/>
  <c r="I491" i="1"/>
  <c r="L490" i="1"/>
  <c r="L488" i="1"/>
  <c r="I488" i="1"/>
  <c r="L487" i="1"/>
  <c r="I487" i="1"/>
  <c r="L486" i="1"/>
  <c r="M486" i="1" s="1"/>
  <c r="I486" i="1"/>
  <c r="L485" i="1"/>
  <c r="M485" i="1" s="1"/>
  <c r="I485" i="1"/>
  <c r="L484" i="1"/>
  <c r="M484" i="1" s="1"/>
  <c r="I484" i="1"/>
  <c r="L483" i="1"/>
  <c r="M483" i="1" s="1"/>
  <c r="I483" i="1"/>
  <c r="L482" i="1"/>
  <c r="M482" i="1" s="1"/>
  <c r="I482" i="1"/>
  <c r="L481" i="1"/>
  <c r="L479" i="1"/>
  <c r="I479" i="1"/>
  <c r="L478" i="1"/>
  <c r="I478" i="1"/>
  <c r="L477" i="1"/>
  <c r="I477" i="1"/>
  <c r="L476" i="1"/>
  <c r="M476" i="1" s="1"/>
  <c r="I476" i="1"/>
  <c r="L475" i="1"/>
  <c r="M475" i="1" s="1"/>
  <c r="I475" i="1"/>
  <c r="L474" i="1"/>
  <c r="M474" i="1" s="1"/>
  <c r="I474" i="1"/>
  <c r="L473" i="1"/>
  <c r="L472" i="1"/>
  <c r="L471" i="1"/>
  <c r="M471" i="1" s="1"/>
  <c r="I471" i="1"/>
  <c r="L470" i="1"/>
  <c r="M470" i="1" s="1"/>
  <c r="I470" i="1"/>
  <c r="L469" i="1"/>
  <c r="M469" i="1" s="1"/>
  <c r="I469" i="1"/>
  <c r="L468" i="1"/>
  <c r="M468" i="1" s="1"/>
  <c r="I468" i="1"/>
  <c r="L467" i="1"/>
  <c r="M467" i="1" s="1"/>
  <c r="I467" i="1"/>
  <c r="L466" i="1"/>
  <c r="M466" i="1" s="1"/>
  <c r="I466" i="1"/>
  <c r="L465" i="1"/>
  <c r="M465" i="1" s="1"/>
  <c r="I465" i="1"/>
  <c r="L464" i="1"/>
  <c r="M464" i="1" s="1"/>
  <c r="I464" i="1"/>
  <c r="L463" i="1"/>
  <c r="L461" i="1"/>
  <c r="M461" i="1" s="1"/>
  <c r="I461" i="1"/>
  <c r="K460" i="1"/>
  <c r="I460" i="1"/>
  <c r="K459" i="1"/>
  <c r="I459" i="1"/>
  <c r="L458" i="1"/>
  <c r="M458" i="1" s="1"/>
  <c r="I458" i="1"/>
  <c r="L457" i="1"/>
  <c r="M457" i="1" s="1"/>
  <c r="I457" i="1"/>
  <c r="L456" i="1"/>
  <c r="M456" i="1" s="1"/>
  <c r="I456" i="1"/>
  <c r="L455" i="1"/>
  <c r="M455" i="1" s="1"/>
  <c r="I455" i="1"/>
  <c r="L454" i="1"/>
  <c r="M454" i="1" s="1"/>
  <c r="I454" i="1"/>
  <c r="L453" i="1"/>
  <c r="P452" i="1"/>
  <c r="O452" i="1"/>
  <c r="L451" i="1"/>
  <c r="M451" i="1" s="1"/>
  <c r="I451" i="1"/>
  <c r="L450" i="1"/>
  <c r="M450" i="1" s="1"/>
  <c r="I450" i="1"/>
  <c r="L449" i="1"/>
  <c r="M449" i="1" s="1"/>
  <c r="I449" i="1"/>
  <c r="L448" i="1"/>
  <c r="M448" i="1" s="1"/>
  <c r="I448" i="1"/>
  <c r="L447" i="1"/>
  <c r="M447" i="1" s="1"/>
  <c r="I447" i="1"/>
  <c r="L446" i="1"/>
  <c r="M446" i="1" s="1"/>
  <c r="I446" i="1"/>
  <c r="L445" i="1"/>
  <c r="M445" i="1" s="1"/>
  <c r="I445" i="1"/>
  <c r="L444" i="1"/>
  <c r="M444" i="1" s="1"/>
  <c r="I444" i="1"/>
  <c r="L443" i="1"/>
  <c r="M443" i="1" s="1"/>
  <c r="I443" i="1"/>
  <c r="L442" i="1"/>
  <c r="M442" i="1" s="1"/>
  <c r="I442" i="1"/>
  <c r="L441" i="1"/>
  <c r="L439" i="1"/>
  <c r="M439" i="1" s="1"/>
  <c r="I439" i="1"/>
  <c r="L438" i="1"/>
  <c r="M438" i="1" s="1"/>
  <c r="L437" i="1"/>
  <c r="M437" i="1" s="1"/>
  <c r="I437" i="1"/>
  <c r="L436" i="1"/>
  <c r="M436" i="1" s="1"/>
  <c r="I436" i="1"/>
  <c r="L435" i="1"/>
  <c r="M435" i="1" s="1"/>
  <c r="I435" i="1"/>
  <c r="L434" i="1"/>
  <c r="M434" i="1" s="1"/>
  <c r="I434" i="1"/>
  <c r="L433" i="1"/>
  <c r="L431" i="1"/>
  <c r="M431" i="1" s="1"/>
  <c r="I431" i="1"/>
  <c r="L430" i="1"/>
  <c r="M430" i="1" s="1"/>
  <c r="I430" i="1"/>
  <c r="L429" i="1"/>
  <c r="M429" i="1" s="1"/>
  <c r="I429" i="1"/>
  <c r="L428" i="1"/>
  <c r="M428" i="1" s="1"/>
  <c r="I428" i="1"/>
  <c r="L427" i="1"/>
  <c r="M427" i="1" s="1"/>
  <c r="I427" i="1"/>
  <c r="L426" i="1"/>
  <c r="M426" i="1" s="1"/>
  <c r="I426" i="1"/>
  <c r="L425" i="1"/>
  <c r="Q424" i="1"/>
  <c r="B424" i="1"/>
  <c r="B845" i="1" s="1"/>
  <c r="L422" i="1"/>
  <c r="M422" i="1" s="1"/>
  <c r="I422" i="1"/>
  <c r="L421" i="1"/>
  <c r="M421" i="1" s="1"/>
  <c r="I421" i="1"/>
  <c r="L419" i="1"/>
  <c r="M419" i="1" s="1"/>
  <c r="I419" i="1"/>
  <c r="L418" i="1"/>
  <c r="M418" i="1" s="1"/>
  <c r="I418" i="1"/>
  <c r="L417" i="1"/>
  <c r="M417" i="1" s="1"/>
  <c r="I417" i="1"/>
  <c r="L416" i="1"/>
  <c r="M416" i="1" s="1"/>
  <c r="I416" i="1"/>
  <c r="L415" i="1"/>
  <c r="L413" i="1"/>
  <c r="M413" i="1" s="1"/>
  <c r="I413" i="1"/>
  <c r="L411" i="1"/>
  <c r="M411" i="1" s="1"/>
  <c r="I411" i="1"/>
  <c r="L410" i="1"/>
  <c r="M410" i="1" s="1"/>
  <c r="I410" i="1"/>
  <c r="L409" i="1"/>
  <c r="M409" i="1" s="1"/>
  <c r="I409" i="1"/>
  <c r="L408" i="1"/>
  <c r="M408" i="1" s="1"/>
  <c r="I408" i="1"/>
  <c r="L407" i="1"/>
  <c r="L405" i="1"/>
  <c r="M405" i="1" s="1"/>
  <c r="I405" i="1"/>
  <c r="L404" i="1"/>
  <c r="M404" i="1" s="1"/>
  <c r="I404" i="1"/>
  <c r="L403" i="1"/>
  <c r="M403" i="1" s="1"/>
  <c r="I403" i="1"/>
  <c r="L402" i="1"/>
  <c r="M402" i="1" s="1"/>
  <c r="I402" i="1"/>
  <c r="L401" i="1"/>
  <c r="M401" i="1" s="1"/>
  <c r="I401" i="1"/>
  <c r="L400" i="1"/>
  <c r="L398" i="1"/>
  <c r="M398" i="1" s="1"/>
  <c r="I398" i="1"/>
  <c r="L397" i="1"/>
  <c r="I397" i="1"/>
  <c r="L396" i="1"/>
  <c r="M396" i="1" s="1"/>
  <c r="I396" i="1"/>
  <c r="L395" i="1"/>
  <c r="M395" i="1" s="1"/>
  <c r="I395" i="1"/>
  <c r="L394" i="1"/>
  <c r="M394" i="1" s="1"/>
  <c r="I394" i="1"/>
  <c r="L393" i="1"/>
  <c r="M393" i="1" s="1"/>
  <c r="I393" i="1"/>
  <c r="L392" i="1"/>
  <c r="M392" i="1" s="1"/>
  <c r="I392" i="1"/>
  <c r="L391" i="1"/>
  <c r="L389" i="1"/>
  <c r="M389" i="1" s="1"/>
  <c r="I389" i="1"/>
  <c r="L388" i="1"/>
  <c r="M388" i="1" s="1"/>
  <c r="I388" i="1"/>
  <c r="L387" i="1"/>
  <c r="M387" i="1" s="1"/>
  <c r="I387" i="1"/>
  <c r="L386" i="1"/>
  <c r="M386" i="1" s="1"/>
  <c r="I386" i="1"/>
  <c r="L385" i="1"/>
  <c r="M385" i="1" s="1"/>
  <c r="I385" i="1"/>
  <c r="L384" i="1"/>
  <c r="M384" i="1" s="1"/>
  <c r="I384" i="1"/>
  <c r="L383" i="1"/>
  <c r="M383" i="1" s="1"/>
  <c r="I383" i="1"/>
  <c r="L382" i="1"/>
  <c r="M382" i="1" s="1"/>
  <c r="I382" i="1"/>
  <c r="L381" i="1"/>
  <c r="L379" i="1"/>
  <c r="M379" i="1" s="1"/>
  <c r="I379" i="1"/>
  <c r="L378" i="1"/>
  <c r="M378" i="1" s="1"/>
  <c r="I378" i="1"/>
  <c r="L377" i="1"/>
  <c r="M377" i="1" s="1"/>
  <c r="I377" i="1"/>
  <c r="L376" i="1"/>
  <c r="M376" i="1" s="1"/>
  <c r="I376" i="1"/>
  <c r="L375" i="1"/>
  <c r="M375" i="1" s="1"/>
  <c r="I375" i="1"/>
  <c r="L374" i="1"/>
  <c r="M374" i="1" s="1"/>
  <c r="I374" i="1"/>
  <c r="L373" i="1"/>
  <c r="M373" i="1" s="1"/>
  <c r="I373" i="1"/>
  <c r="L372" i="1"/>
  <c r="M372" i="1" s="1"/>
  <c r="I372" i="1"/>
  <c r="L371" i="1"/>
  <c r="L369" i="1"/>
  <c r="M369" i="1" s="1"/>
  <c r="I369" i="1"/>
  <c r="L368" i="1"/>
  <c r="M368" i="1" s="1"/>
  <c r="I368" i="1"/>
  <c r="L367" i="1"/>
  <c r="M367" i="1" s="1"/>
  <c r="I367" i="1"/>
  <c r="L366" i="1"/>
  <c r="M366" i="1" s="1"/>
  <c r="I366" i="1"/>
  <c r="L365" i="1"/>
  <c r="M365" i="1" s="1"/>
  <c r="I365" i="1"/>
  <c r="L363" i="1"/>
  <c r="L362" i="1"/>
  <c r="M362" i="1" s="1"/>
  <c r="I362" i="1"/>
  <c r="L361" i="1"/>
  <c r="M361" i="1" s="1"/>
  <c r="I361" i="1"/>
  <c r="L360" i="1"/>
  <c r="M360" i="1" s="1"/>
  <c r="I360" i="1"/>
  <c r="L359" i="1"/>
  <c r="L357" i="1"/>
  <c r="M357" i="1" s="1"/>
  <c r="I357" i="1"/>
  <c r="L356" i="1"/>
  <c r="M356" i="1" s="1"/>
  <c r="I356" i="1"/>
  <c r="L355" i="1"/>
  <c r="M355" i="1" s="1"/>
  <c r="I355" i="1"/>
  <c r="L354" i="1"/>
  <c r="M354" i="1" s="1"/>
  <c r="I354" i="1"/>
  <c r="L353" i="1"/>
  <c r="M353" i="1" s="1"/>
  <c r="I353" i="1"/>
  <c r="L352" i="1"/>
  <c r="M352" i="1" s="1"/>
  <c r="I352" i="1"/>
  <c r="L351" i="1"/>
  <c r="M351" i="1" s="1"/>
  <c r="I351" i="1"/>
  <c r="L350" i="1"/>
  <c r="M350" i="1" s="1"/>
  <c r="I350" i="1"/>
  <c r="L349" i="1"/>
  <c r="M349" i="1" s="1"/>
  <c r="I349" i="1"/>
  <c r="L348" i="1"/>
  <c r="L346" i="1"/>
  <c r="M346" i="1" s="1"/>
  <c r="I346" i="1"/>
  <c r="L345" i="1"/>
  <c r="M345" i="1" s="1"/>
  <c r="I345" i="1"/>
  <c r="L344" i="1"/>
  <c r="I344" i="1"/>
  <c r="L343" i="1"/>
  <c r="M343" i="1" s="1"/>
  <c r="I343" i="1"/>
  <c r="L342" i="1"/>
  <c r="M342" i="1" s="1"/>
  <c r="I342" i="1"/>
  <c r="L341" i="1"/>
  <c r="M341" i="1" s="1"/>
  <c r="I341" i="1"/>
  <c r="L339" i="1"/>
  <c r="L338" i="1"/>
  <c r="M338" i="1" s="1"/>
  <c r="I338" i="1"/>
  <c r="L337" i="1"/>
  <c r="M337" i="1" s="1"/>
  <c r="I337" i="1"/>
  <c r="L336" i="1"/>
  <c r="M336" i="1" s="1"/>
  <c r="I336" i="1"/>
  <c r="L335" i="1"/>
  <c r="M335" i="1" s="1"/>
  <c r="I335" i="1"/>
  <c r="L334" i="1"/>
  <c r="M334" i="1" s="1"/>
  <c r="I334" i="1"/>
  <c r="L333" i="1"/>
  <c r="L331" i="1"/>
  <c r="M331" i="1" s="1"/>
  <c r="I331" i="1"/>
  <c r="K330" i="1"/>
  <c r="I330" i="1"/>
  <c r="L329" i="1"/>
  <c r="M329" i="1" s="1"/>
  <c r="L328" i="1"/>
  <c r="M328" i="1" s="1"/>
  <c r="I328" i="1"/>
  <c r="L327" i="1"/>
  <c r="M327" i="1" s="1"/>
  <c r="I327" i="1"/>
  <c r="L326" i="1"/>
  <c r="M326" i="1" s="1"/>
  <c r="I326" i="1"/>
  <c r="L324" i="1"/>
  <c r="L322" i="1"/>
  <c r="M322" i="1" s="1"/>
  <c r="I322" i="1"/>
  <c r="L321" i="1"/>
  <c r="M321" i="1" s="1"/>
  <c r="I321" i="1"/>
  <c r="L319" i="1"/>
  <c r="M319" i="1" s="1"/>
  <c r="I319" i="1"/>
  <c r="L318" i="1"/>
  <c r="M318" i="1" s="1"/>
  <c r="I318" i="1"/>
  <c r="L317" i="1"/>
  <c r="M317" i="1" s="1"/>
  <c r="I317" i="1"/>
  <c r="L316" i="1"/>
  <c r="M316" i="1" s="1"/>
  <c r="I316" i="1"/>
  <c r="L315" i="1"/>
  <c r="M315" i="1" s="1"/>
  <c r="I315" i="1"/>
  <c r="L314" i="1"/>
  <c r="M314" i="1" s="1"/>
  <c r="I314" i="1"/>
  <c r="L313" i="1"/>
  <c r="L311" i="1"/>
  <c r="M311" i="1" s="1"/>
  <c r="I311" i="1"/>
  <c r="L310" i="1"/>
  <c r="M310" i="1" s="1"/>
  <c r="I310" i="1"/>
  <c r="L309" i="1"/>
  <c r="M309" i="1" s="1"/>
  <c r="I309" i="1"/>
  <c r="L308" i="1"/>
  <c r="M308" i="1" s="1"/>
  <c r="I308" i="1"/>
  <c r="L307" i="1"/>
  <c r="M307" i="1" s="1"/>
  <c r="I307" i="1"/>
  <c r="L306" i="1"/>
  <c r="M306" i="1" s="1"/>
  <c r="I306" i="1"/>
  <c r="L305" i="1"/>
  <c r="L303" i="1"/>
  <c r="M303" i="1" s="1"/>
  <c r="I303" i="1"/>
  <c r="L302" i="1"/>
  <c r="M302" i="1" s="1"/>
  <c r="I302" i="1"/>
  <c r="L301" i="1"/>
  <c r="M301" i="1" s="1"/>
  <c r="I301" i="1"/>
  <c r="L300" i="1"/>
  <c r="M300" i="1" s="1"/>
  <c r="I300" i="1"/>
  <c r="L299" i="1"/>
  <c r="M299" i="1" s="1"/>
  <c r="I299" i="1"/>
  <c r="L298" i="1"/>
  <c r="L296" i="1"/>
  <c r="M296" i="1" s="1"/>
  <c r="I296" i="1"/>
  <c r="L295" i="1"/>
  <c r="M295" i="1" s="1"/>
  <c r="I295" i="1"/>
  <c r="L294" i="1"/>
  <c r="M294" i="1" s="1"/>
  <c r="I294" i="1"/>
  <c r="L293" i="1"/>
  <c r="M293" i="1" s="1"/>
  <c r="I293" i="1"/>
  <c r="L292" i="1"/>
  <c r="M292" i="1" s="1"/>
  <c r="I292" i="1"/>
  <c r="L291" i="1"/>
  <c r="L289" i="1"/>
  <c r="M289" i="1" s="1"/>
  <c r="I289" i="1"/>
  <c r="L288" i="1"/>
  <c r="M288" i="1" s="1"/>
  <c r="I288" i="1"/>
  <c r="L287" i="1"/>
  <c r="M287" i="1" s="1"/>
  <c r="I287" i="1"/>
  <c r="L286" i="1"/>
  <c r="M286" i="1" s="1"/>
  <c r="I286" i="1"/>
  <c r="L285" i="1"/>
  <c r="M285" i="1" s="1"/>
  <c r="I285" i="1"/>
  <c r="L283" i="1"/>
  <c r="L281" i="1"/>
  <c r="M281" i="1" s="1"/>
  <c r="I281" i="1"/>
  <c r="L280" i="1"/>
  <c r="M280" i="1" s="1"/>
  <c r="I280" i="1"/>
  <c r="K279" i="1"/>
  <c r="I279" i="1"/>
  <c r="L278" i="1"/>
  <c r="M278" i="1" s="1"/>
  <c r="I278" i="1"/>
  <c r="L277" i="1"/>
  <c r="I277" i="1"/>
  <c r="L276" i="1"/>
  <c r="M276" i="1" s="1"/>
  <c r="I276" i="1"/>
  <c r="L275" i="1"/>
  <c r="M275" i="1" s="1"/>
  <c r="I275" i="1"/>
  <c r="L274" i="1"/>
  <c r="M274" i="1" s="1"/>
  <c r="I274" i="1"/>
  <c r="L273" i="1"/>
  <c r="L271" i="1"/>
  <c r="M271" i="1" s="1"/>
  <c r="I271" i="1"/>
  <c r="L270" i="1"/>
  <c r="M270" i="1" s="1"/>
  <c r="I270" i="1"/>
  <c r="L269" i="1"/>
  <c r="M269" i="1" s="1"/>
  <c r="I269" i="1"/>
  <c r="L268" i="1"/>
  <c r="M268" i="1" s="1"/>
  <c r="I268" i="1"/>
  <c r="L267" i="1"/>
  <c r="M267" i="1" s="1"/>
  <c r="I267" i="1"/>
  <c r="L266" i="1"/>
  <c r="M266" i="1" s="1"/>
  <c r="I266" i="1"/>
  <c r="L265" i="1"/>
  <c r="L263" i="1"/>
  <c r="M263" i="1" s="1"/>
  <c r="I263" i="1"/>
  <c r="L262" i="1"/>
  <c r="M262" i="1" s="1"/>
  <c r="I262" i="1"/>
  <c r="L261" i="1"/>
  <c r="M261" i="1" s="1"/>
  <c r="I261" i="1"/>
  <c r="L260" i="1"/>
  <c r="M260" i="1" s="1"/>
  <c r="I260" i="1"/>
  <c r="L259" i="1"/>
  <c r="M259" i="1" s="1"/>
  <c r="I259" i="1"/>
  <c r="L258" i="1"/>
  <c r="M258" i="1" s="1"/>
  <c r="I258" i="1"/>
  <c r="L257" i="1"/>
  <c r="M257" i="1" s="1"/>
  <c r="I257" i="1"/>
  <c r="L256" i="1"/>
  <c r="M256" i="1" s="1"/>
  <c r="I256" i="1"/>
  <c r="L255" i="1"/>
  <c r="L253" i="1"/>
  <c r="M253" i="1" s="1"/>
  <c r="I253" i="1"/>
  <c r="L252" i="1"/>
  <c r="M252" i="1" s="1"/>
  <c r="I252" i="1"/>
  <c r="K251" i="1"/>
  <c r="I251" i="1"/>
  <c r="L250" i="1"/>
  <c r="M250" i="1" s="1"/>
  <c r="I250" i="1"/>
  <c r="L249" i="1"/>
  <c r="M249" i="1" s="1"/>
  <c r="I249" i="1"/>
  <c r="L248" i="1"/>
  <c r="M248" i="1" s="1"/>
  <c r="I248" i="1"/>
  <c r="L247" i="1"/>
  <c r="M247" i="1" s="1"/>
  <c r="I247" i="1"/>
  <c r="L246" i="1"/>
  <c r="M246" i="1" s="1"/>
  <c r="I246" i="1"/>
  <c r="L245" i="1"/>
  <c r="L243" i="1"/>
  <c r="M243" i="1" s="1"/>
  <c r="I243" i="1"/>
  <c r="L242" i="1"/>
  <c r="M242" i="1" s="1"/>
  <c r="I242" i="1"/>
  <c r="L241" i="1"/>
  <c r="M241" i="1" s="1"/>
  <c r="I241" i="1"/>
  <c r="L240" i="1"/>
  <c r="M240" i="1" s="1"/>
  <c r="I240" i="1"/>
  <c r="L239" i="1"/>
  <c r="M239" i="1" s="1"/>
  <c r="I239" i="1"/>
  <c r="L238" i="1"/>
  <c r="M238" i="1" s="1"/>
  <c r="I238" i="1"/>
  <c r="L237" i="1"/>
  <c r="L235" i="1"/>
  <c r="M235" i="1" s="1"/>
  <c r="I235" i="1"/>
  <c r="L234" i="1"/>
  <c r="M234" i="1" s="1"/>
  <c r="I234" i="1"/>
  <c r="L233" i="1"/>
  <c r="M233" i="1" s="1"/>
  <c r="I233" i="1"/>
  <c r="L232" i="1"/>
  <c r="M232" i="1" s="1"/>
  <c r="I232" i="1"/>
  <c r="L231" i="1"/>
  <c r="M231" i="1" s="1"/>
  <c r="I231" i="1"/>
  <c r="L230" i="1"/>
  <c r="M230" i="1" s="1"/>
  <c r="I230" i="1"/>
  <c r="L229" i="1"/>
  <c r="M229" i="1" s="1"/>
  <c r="I229" i="1"/>
  <c r="L228" i="1"/>
  <c r="M228" i="1" s="1"/>
  <c r="I228" i="1"/>
  <c r="L227" i="1"/>
  <c r="L225" i="1"/>
  <c r="M225" i="1" s="1"/>
  <c r="I225" i="1"/>
  <c r="L224" i="1"/>
  <c r="M224" i="1" s="1"/>
  <c r="I224" i="1"/>
  <c r="L223" i="1"/>
  <c r="M223" i="1" s="1"/>
  <c r="I223" i="1"/>
  <c r="L222" i="1"/>
  <c r="M222" i="1" s="1"/>
  <c r="I222" i="1"/>
  <c r="L221" i="1"/>
  <c r="M221" i="1" s="1"/>
  <c r="I221" i="1"/>
  <c r="L218" i="1"/>
  <c r="M218" i="1" s="1"/>
  <c r="I218" i="1"/>
  <c r="L217" i="1"/>
  <c r="M217" i="1" s="1"/>
  <c r="I217" i="1"/>
  <c r="L216" i="1"/>
  <c r="M216" i="1" s="1"/>
  <c r="I216" i="1"/>
  <c r="L215" i="1"/>
  <c r="M215" i="1" s="1"/>
  <c r="I215" i="1"/>
  <c r="L214" i="1"/>
  <c r="M214" i="1" s="1"/>
  <c r="I214" i="1"/>
  <c r="L213" i="1"/>
  <c r="M213" i="1" s="1"/>
  <c r="I213" i="1"/>
  <c r="L212" i="1"/>
  <c r="M212" i="1" s="1"/>
  <c r="I212" i="1"/>
  <c r="L211" i="1"/>
  <c r="L209" i="1"/>
  <c r="M209" i="1" s="1"/>
  <c r="I209" i="1"/>
  <c r="L208" i="1"/>
  <c r="M208" i="1" s="1"/>
  <c r="I208" i="1"/>
  <c r="L207" i="1"/>
  <c r="M207" i="1" s="1"/>
  <c r="I207" i="1"/>
  <c r="L206" i="1"/>
  <c r="M206" i="1" s="1"/>
  <c r="I206" i="1"/>
  <c r="L205" i="1"/>
  <c r="M205" i="1" s="1"/>
  <c r="I205" i="1"/>
  <c r="L204" i="1"/>
  <c r="M204" i="1" s="1"/>
  <c r="I204" i="1"/>
  <c r="L203" i="1"/>
  <c r="M203" i="1" s="1"/>
  <c r="I203" i="1"/>
  <c r="L202" i="1"/>
  <c r="M202" i="1" s="1"/>
  <c r="I202" i="1"/>
  <c r="L201" i="1"/>
  <c r="M201" i="1" s="1"/>
  <c r="I201" i="1"/>
  <c r="L200" i="1"/>
  <c r="L199" i="1"/>
  <c r="L198" i="1"/>
  <c r="M198" i="1" s="1"/>
  <c r="I198" i="1"/>
  <c r="L197" i="1"/>
  <c r="M197" i="1" s="1"/>
  <c r="I197" i="1"/>
  <c r="L196" i="1"/>
  <c r="M196" i="1" s="1"/>
  <c r="I196" i="1"/>
  <c r="L195" i="1"/>
  <c r="M195" i="1" s="1"/>
  <c r="I195" i="1"/>
  <c r="L194" i="1"/>
  <c r="M194" i="1" s="1"/>
  <c r="I194" i="1"/>
  <c r="L193" i="1"/>
  <c r="M193" i="1" s="1"/>
  <c r="I193" i="1"/>
  <c r="L192" i="1"/>
  <c r="M192" i="1" s="1"/>
  <c r="I192" i="1"/>
  <c r="L191" i="1"/>
  <c r="M191" i="1" s="1"/>
  <c r="I191" i="1"/>
  <c r="L190" i="1"/>
  <c r="M190" i="1" s="1"/>
  <c r="I190" i="1"/>
  <c r="L189" i="1"/>
  <c r="L187" i="1"/>
  <c r="M187" i="1" s="1"/>
  <c r="I187" i="1"/>
  <c r="L186" i="1"/>
  <c r="M186" i="1" s="1"/>
  <c r="I186" i="1"/>
  <c r="L184" i="1"/>
  <c r="M184" i="1" s="1"/>
  <c r="I184" i="1"/>
  <c r="L183" i="1"/>
  <c r="M183" i="1" s="1"/>
  <c r="I183" i="1"/>
  <c r="L180" i="1"/>
  <c r="M180" i="1" s="1"/>
  <c r="I180" i="1"/>
  <c r="L179" i="1"/>
  <c r="M179" i="1" s="1"/>
  <c r="I179" i="1"/>
  <c r="L178" i="1"/>
  <c r="M178" i="1" s="1"/>
  <c r="I178" i="1"/>
  <c r="L177" i="1"/>
  <c r="M177" i="1" s="1"/>
  <c r="I177" i="1"/>
  <c r="L176" i="1"/>
  <c r="M176" i="1" s="1"/>
  <c r="I176" i="1"/>
  <c r="L175" i="1"/>
  <c r="M175" i="1" s="1"/>
  <c r="I175" i="1"/>
  <c r="L174" i="1"/>
  <c r="M174" i="1" s="1"/>
  <c r="I174" i="1"/>
  <c r="L173" i="1"/>
  <c r="M173" i="1" s="1"/>
  <c r="I173" i="1"/>
  <c r="L170" i="1"/>
  <c r="M170" i="1" s="1"/>
  <c r="I170" i="1"/>
  <c r="L169" i="1"/>
  <c r="M169" i="1" s="1"/>
  <c r="I169" i="1"/>
  <c r="L168" i="1"/>
  <c r="M168" i="1" s="1"/>
  <c r="I168" i="1"/>
  <c r="L167" i="1"/>
  <c r="M167" i="1" s="1"/>
  <c r="I167" i="1"/>
  <c r="L166" i="1"/>
  <c r="M166" i="1" s="1"/>
  <c r="I166" i="1"/>
  <c r="L165" i="1"/>
  <c r="M165" i="1" s="1"/>
  <c r="L164" i="1"/>
  <c r="L162" i="1"/>
  <c r="M162" i="1" s="1"/>
  <c r="I162" i="1"/>
  <c r="L161" i="1"/>
  <c r="M161" i="1" s="1"/>
  <c r="I161" i="1"/>
  <c r="L160" i="1"/>
  <c r="M160" i="1" s="1"/>
  <c r="I160" i="1"/>
  <c r="L159" i="1"/>
  <c r="M159" i="1" s="1"/>
  <c r="I159" i="1"/>
  <c r="L158" i="1"/>
  <c r="M158" i="1" s="1"/>
  <c r="I158" i="1"/>
  <c r="L157" i="1"/>
  <c r="M157" i="1" s="1"/>
  <c r="I157" i="1"/>
  <c r="L156" i="1"/>
  <c r="M156" i="1" s="1"/>
  <c r="I156" i="1"/>
  <c r="L155" i="1"/>
  <c r="L153" i="1"/>
  <c r="M153" i="1" s="1"/>
  <c r="I153" i="1"/>
  <c r="L152" i="1"/>
  <c r="M152" i="1" s="1"/>
  <c r="I152" i="1"/>
  <c r="L151" i="1"/>
  <c r="M151" i="1" s="1"/>
  <c r="I151" i="1"/>
  <c r="L150" i="1"/>
  <c r="M150" i="1" s="1"/>
  <c r="I150" i="1"/>
  <c r="L149" i="1"/>
  <c r="M149" i="1" s="1"/>
  <c r="I149" i="1"/>
  <c r="L148" i="1"/>
  <c r="M148" i="1" s="1"/>
  <c r="I148" i="1"/>
  <c r="L147" i="1"/>
  <c r="M147" i="1" s="1"/>
  <c r="I147" i="1"/>
  <c r="L146" i="1"/>
  <c r="M146" i="1" s="1"/>
  <c r="I146" i="1"/>
  <c r="L145" i="1"/>
  <c r="L143" i="1"/>
  <c r="I143" i="1"/>
  <c r="L142" i="1"/>
  <c r="I142" i="1"/>
  <c r="L141" i="1"/>
  <c r="M141" i="1" s="1"/>
  <c r="I141" i="1"/>
  <c r="L140" i="1"/>
  <c r="M140" i="1" s="1"/>
  <c r="I140" i="1"/>
  <c r="L139" i="1"/>
  <c r="M139" i="1" s="1"/>
  <c r="I139" i="1"/>
  <c r="L138" i="1"/>
  <c r="M138" i="1" s="1"/>
  <c r="I138" i="1"/>
  <c r="L137" i="1"/>
  <c r="M137" i="1" s="1"/>
  <c r="I137" i="1"/>
  <c r="L136" i="1"/>
  <c r="L134" i="1"/>
  <c r="M134" i="1" s="1"/>
  <c r="I134" i="1"/>
  <c r="L133" i="1"/>
  <c r="M133" i="1" s="1"/>
  <c r="I133" i="1"/>
  <c r="L132" i="1"/>
  <c r="M132" i="1" s="1"/>
  <c r="I132" i="1"/>
  <c r="L131" i="1"/>
  <c r="M131" i="1" s="1"/>
  <c r="I131" i="1"/>
  <c r="L130" i="1"/>
  <c r="M130" i="1" s="1"/>
  <c r="I130" i="1"/>
  <c r="L129" i="1"/>
  <c r="M129" i="1" s="1"/>
  <c r="I129" i="1"/>
  <c r="L128" i="1"/>
  <c r="L126" i="1"/>
  <c r="M126" i="1" s="1"/>
  <c r="I126" i="1"/>
  <c r="L125" i="1"/>
  <c r="M125" i="1" s="1"/>
  <c r="I125" i="1"/>
  <c r="L124" i="1"/>
  <c r="M124" i="1" s="1"/>
  <c r="I124" i="1"/>
  <c r="L123" i="1"/>
  <c r="M123" i="1" s="1"/>
  <c r="I123" i="1"/>
  <c r="L122" i="1"/>
  <c r="M122" i="1" s="1"/>
  <c r="I122" i="1"/>
  <c r="L121" i="1"/>
  <c r="M121" i="1" s="1"/>
  <c r="I121" i="1"/>
  <c r="L120" i="1"/>
  <c r="M120" i="1" s="1"/>
  <c r="I120" i="1"/>
  <c r="L119" i="1"/>
  <c r="M119" i="1" s="1"/>
  <c r="I119" i="1"/>
  <c r="L116" i="1"/>
  <c r="I116" i="1"/>
  <c r="L115" i="1"/>
  <c r="I115" i="1"/>
  <c r="L114" i="1"/>
  <c r="I114" i="1"/>
  <c r="L113" i="1"/>
  <c r="M113" i="1" s="1"/>
  <c r="I113" i="1"/>
  <c r="L112" i="1"/>
  <c r="M112" i="1" s="1"/>
  <c r="I112" i="1"/>
  <c r="L111" i="1"/>
  <c r="M111" i="1" s="1"/>
  <c r="I111" i="1"/>
  <c r="L108" i="1"/>
  <c r="M108" i="1" s="1"/>
  <c r="I108" i="1"/>
  <c r="L107" i="1"/>
  <c r="M107" i="1" s="1"/>
  <c r="I107" i="1"/>
  <c r="L106" i="1"/>
  <c r="M106" i="1" s="1"/>
  <c r="I106" i="1"/>
  <c r="I105" i="1"/>
  <c r="L104" i="1"/>
  <c r="M104" i="1" s="1"/>
  <c r="I104" i="1"/>
  <c r="L103" i="1"/>
  <c r="M103" i="1" s="1"/>
  <c r="I103" i="1"/>
  <c r="L102" i="1"/>
  <c r="M102" i="1" s="1"/>
  <c r="I102" i="1"/>
  <c r="L101" i="1"/>
  <c r="M101" i="1" s="1"/>
  <c r="I101" i="1"/>
  <c r="L100" i="1"/>
  <c r="M100" i="1" s="1"/>
  <c r="I100" i="1"/>
  <c r="L99" i="1"/>
  <c r="L97" i="1"/>
  <c r="M97" i="1" s="1"/>
  <c r="I97" i="1"/>
  <c r="K96" i="1"/>
  <c r="I96" i="1"/>
  <c r="K95" i="1"/>
  <c r="I95" i="1"/>
  <c r="L94" i="1"/>
  <c r="M94" i="1" s="1"/>
  <c r="I94" i="1"/>
  <c r="L93" i="1"/>
  <c r="M93" i="1" s="1"/>
  <c r="I93" i="1"/>
  <c r="L92" i="1"/>
  <c r="M92" i="1" s="1"/>
  <c r="I92" i="1"/>
  <c r="L91" i="1"/>
  <c r="M91" i="1" s="1"/>
  <c r="I91" i="1"/>
  <c r="L90" i="1"/>
  <c r="M90" i="1" s="1"/>
  <c r="I90" i="1"/>
  <c r="L89" i="1"/>
  <c r="L87" i="1"/>
  <c r="M87" i="1" s="1"/>
  <c r="I87" i="1"/>
  <c r="L86" i="1"/>
  <c r="M86" i="1" s="1"/>
  <c r="I86" i="1"/>
  <c r="L85" i="1"/>
  <c r="M85" i="1" s="1"/>
  <c r="I85" i="1"/>
  <c r="L84" i="1"/>
  <c r="M84" i="1" s="1"/>
  <c r="I84" i="1"/>
  <c r="L83" i="1"/>
  <c r="M83" i="1" s="1"/>
  <c r="I83" i="1"/>
  <c r="L82" i="1"/>
  <c r="M82" i="1" s="1"/>
  <c r="I82" i="1"/>
  <c r="L79" i="1"/>
  <c r="M79" i="1" s="1"/>
  <c r="I79" i="1"/>
  <c r="L78" i="1"/>
  <c r="M78" i="1" s="1"/>
  <c r="I78" i="1"/>
  <c r="L77" i="1"/>
  <c r="M77" i="1" s="1"/>
  <c r="I77" i="1"/>
  <c r="L76" i="1"/>
  <c r="M76" i="1" s="1"/>
  <c r="I76" i="1"/>
  <c r="L75" i="1"/>
  <c r="M75" i="1" s="1"/>
  <c r="I75" i="1"/>
  <c r="L74" i="1"/>
  <c r="M74" i="1" s="1"/>
  <c r="I74" i="1"/>
  <c r="L73" i="1"/>
  <c r="M73" i="1" s="1"/>
  <c r="I73" i="1"/>
  <c r="L72" i="1"/>
  <c r="M72" i="1" s="1"/>
  <c r="I72" i="1"/>
  <c r="L71" i="1"/>
  <c r="M71" i="1" s="1"/>
  <c r="I71" i="1"/>
  <c r="L70" i="1"/>
  <c r="M70" i="1" s="1"/>
  <c r="I70" i="1"/>
  <c r="L67" i="1"/>
  <c r="M67" i="1" s="1"/>
  <c r="I67" i="1"/>
  <c r="L66" i="1"/>
  <c r="M66" i="1" s="1"/>
  <c r="I66" i="1"/>
  <c r="L65" i="1"/>
  <c r="M65" i="1" s="1"/>
  <c r="I65" i="1"/>
  <c r="L64" i="1"/>
  <c r="M64" i="1" s="1"/>
  <c r="I64" i="1"/>
  <c r="L63" i="1"/>
  <c r="M63" i="1" s="1"/>
  <c r="I63" i="1"/>
  <c r="L62" i="1"/>
  <c r="M62" i="1" s="1"/>
  <c r="I62" i="1"/>
  <c r="L61" i="1"/>
  <c r="M61" i="1" s="1"/>
  <c r="I61" i="1"/>
  <c r="L60" i="1"/>
  <c r="M60" i="1" s="1"/>
  <c r="I60" i="1"/>
  <c r="L59" i="1"/>
  <c r="L57" i="1"/>
  <c r="M57" i="1" s="1"/>
  <c r="I57" i="1"/>
  <c r="L56" i="1"/>
  <c r="M56" i="1" s="1"/>
  <c r="I56" i="1"/>
  <c r="L55" i="1"/>
  <c r="M55" i="1" s="1"/>
  <c r="I55" i="1"/>
  <c r="L54" i="1"/>
  <c r="M54" i="1" s="1"/>
  <c r="I54" i="1"/>
  <c r="L53" i="1"/>
  <c r="M53" i="1" s="1"/>
  <c r="I53" i="1"/>
  <c r="L52" i="1"/>
  <c r="M52" i="1" s="1"/>
  <c r="I52" i="1"/>
  <c r="L49" i="1"/>
  <c r="M49" i="1" s="1"/>
  <c r="I49" i="1"/>
  <c r="L48" i="1"/>
  <c r="M48" i="1" s="1"/>
  <c r="I48" i="1"/>
  <c r="L47" i="1"/>
  <c r="M47" i="1" s="1"/>
  <c r="I47" i="1"/>
  <c r="L46" i="1"/>
  <c r="M46" i="1" s="1"/>
  <c r="I46" i="1"/>
  <c r="L45" i="1"/>
  <c r="M45" i="1" s="1"/>
  <c r="I45" i="1"/>
  <c r="L44" i="1"/>
  <c r="M44" i="1" s="1"/>
  <c r="I44" i="1"/>
  <c r="L43" i="1"/>
  <c r="M43" i="1" s="1"/>
  <c r="I43" i="1"/>
  <c r="L42" i="1"/>
  <c r="M42" i="1" s="1"/>
  <c r="I42" i="1"/>
  <c r="L41" i="1"/>
  <c r="M41" i="1" s="1"/>
  <c r="I41" i="1"/>
  <c r="L40" i="1"/>
  <c r="M40" i="1" s="1"/>
  <c r="I40" i="1"/>
  <c r="L39" i="1"/>
  <c r="L37" i="1"/>
  <c r="M37" i="1" s="1"/>
  <c r="I37" i="1"/>
  <c r="L36" i="1"/>
  <c r="M36" i="1" s="1"/>
  <c r="I36" i="1"/>
  <c r="L35" i="1"/>
  <c r="M35" i="1" s="1"/>
  <c r="I35" i="1"/>
  <c r="L34" i="1"/>
  <c r="M34" i="1" s="1"/>
  <c r="I34" i="1"/>
  <c r="L33" i="1"/>
  <c r="M33" i="1" s="1"/>
  <c r="I33" i="1"/>
  <c r="L32" i="1"/>
  <c r="M32" i="1" s="1"/>
  <c r="I32" i="1"/>
  <c r="L31" i="1"/>
  <c r="M31" i="1" s="1"/>
  <c r="I31" i="1"/>
  <c r="L30" i="1"/>
  <c r="M30" i="1" s="1"/>
  <c r="I30" i="1"/>
  <c r="L29" i="1"/>
  <c r="M29" i="1" s="1"/>
  <c r="I29" i="1"/>
  <c r="L28" i="1"/>
  <c r="L26" i="1"/>
  <c r="M26" i="1" s="1"/>
  <c r="I26" i="1"/>
  <c r="L25" i="1"/>
  <c r="M25" i="1" s="1"/>
  <c r="I25" i="1"/>
  <c r="L24" i="1"/>
  <c r="M24" i="1" s="1"/>
  <c r="I24" i="1"/>
  <c r="L23" i="1"/>
  <c r="M23" i="1" s="1"/>
  <c r="I23" i="1"/>
  <c r="L22" i="1"/>
  <c r="M22" i="1" s="1"/>
  <c r="I22" i="1"/>
  <c r="L21" i="1"/>
  <c r="M21" i="1" s="1"/>
  <c r="I21" i="1"/>
  <c r="L20" i="1"/>
  <c r="M20" i="1" s="1"/>
  <c r="I20" i="1"/>
  <c r="L17" i="1"/>
  <c r="M17" i="1" s="1"/>
  <c r="I17" i="1"/>
  <c r="L16" i="1"/>
  <c r="M16" i="1" s="1"/>
  <c r="I16" i="1"/>
  <c r="L15" i="1"/>
  <c r="M15" i="1" s="1"/>
  <c r="I15" i="1"/>
  <c r="L14" i="1"/>
  <c r="M14" i="1" s="1"/>
  <c r="I14" i="1"/>
  <c r="L13" i="1"/>
  <c r="M13" i="1" s="1"/>
  <c r="I13" i="1"/>
  <c r="L12" i="1"/>
  <c r="M12" i="1" s="1"/>
  <c r="I12" i="1"/>
  <c r="L9" i="1"/>
  <c r="M9" i="1" s="1"/>
  <c r="I9" i="1"/>
  <c r="L8" i="1"/>
  <c r="M8" i="1" s="1"/>
  <c r="I8" i="1"/>
  <c r="L7" i="1"/>
  <c r="M7" i="1" s="1"/>
  <c r="I7" i="1"/>
  <c r="L6" i="1"/>
  <c r="M6" i="1" s="1"/>
  <c r="I6" i="1"/>
  <c r="L5" i="1"/>
  <c r="M5" i="1" s="1"/>
  <c r="I5" i="1"/>
  <c r="L4" i="1"/>
  <c r="M4" i="1" s="1"/>
  <c r="I4" i="1"/>
  <c r="L3" i="1"/>
  <c r="M3" i="1" s="1"/>
  <c r="I3" i="1"/>
  <c r="L2" i="1"/>
  <c r="M2" i="1" s="1"/>
  <c r="I2" i="1"/>
  <c r="N284" i="1" l="1"/>
  <c r="N671" i="1"/>
  <c r="N772" i="1"/>
  <c r="N501" i="1"/>
  <c r="N482" i="1"/>
  <c r="N360" i="1"/>
  <c r="N726" i="1"/>
  <c r="N256" i="1"/>
  <c r="N510" i="1"/>
  <c r="N299" i="1"/>
  <c r="N12" i="1"/>
  <c r="N29" i="1"/>
  <c r="N190" i="1"/>
  <c r="N156" i="1"/>
  <c r="N228" i="1"/>
  <c r="N687" i="1"/>
  <c r="N701" i="1"/>
  <c r="N791" i="1"/>
  <c r="N579" i="1"/>
  <c r="N828" i="1"/>
  <c r="N100" i="1"/>
  <c r="N238" i="1"/>
  <c r="N408" i="1"/>
  <c r="N306" i="1"/>
  <c r="N558" i="1"/>
  <c r="N111" i="1"/>
  <c r="N183" i="1"/>
  <c r="N246" i="1"/>
  <c r="N365" i="1"/>
  <c r="N454" i="1"/>
  <c r="N464" i="1"/>
  <c r="N644" i="1"/>
  <c r="N810" i="1"/>
  <c r="N221" i="1"/>
  <c r="Q452" i="1"/>
  <c r="N540" i="1"/>
  <c r="N662" i="1"/>
  <c r="N709" i="1"/>
  <c r="N733" i="1"/>
  <c r="N784" i="1"/>
  <c r="L4" i="4"/>
  <c r="N719" i="1"/>
  <c r="N820" i="1"/>
  <c r="L14" i="4"/>
  <c r="B17" i="2"/>
  <c r="B21" i="2"/>
  <c r="L18" i="4"/>
  <c r="B18" i="2"/>
  <c r="B22" i="2" s="1"/>
  <c r="N40" i="1"/>
  <c r="N173" i="1"/>
  <c r="N426" i="1"/>
  <c r="N442" i="1"/>
  <c r="N547" i="1"/>
  <c r="N119" i="1"/>
  <c r="N654" i="1"/>
  <c r="N372" i="1"/>
  <c r="N570" i="1"/>
  <c r="N266" i="1"/>
  <c r="N314" i="1"/>
  <c r="N326" i="1"/>
  <c r="N491" i="1"/>
  <c r="N201" i="1"/>
  <c r="N416" i="1"/>
  <c r="N434" i="1"/>
  <c r="N519" i="1"/>
  <c r="N600" i="1"/>
  <c r="N2" i="1"/>
  <c r="N20" i="1"/>
  <c r="N70" i="1"/>
  <c r="N635" i="1"/>
  <c r="N760" i="1"/>
  <c r="N146" i="1"/>
  <c r="N52" i="1"/>
  <c r="N90" i="1"/>
  <c r="N165" i="1"/>
  <c r="N292" i="1"/>
  <c r="N392" i="1"/>
  <c r="N474" i="1"/>
  <c r="N741" i="1"/>
  <c r="N777" i="1"/>
  <c r="N60" i="1"/>
  <c r="N129" i="1"/>
  <c r="N341" i="1"/>
  <c r="N589" i="1"/>
  <c r="N607" i="1"/>
  <c r="N801" i="1"/>
  <c r="N137" i="1"/>
  <c r="N401" i="1"/>
  <c r="N382" i="1"/>
  <c r="N529" i="1"/>
  <c r="N627" i="1"/>
  <c r="N694" i="1"/>
  <c r="N274" i="1"/>
  <c r="N617" i="1"/>
  <c r="N349" i="1"/>
  <c r="N679" i="1"/>
  <c r="N836" i="1"/>
  <c r="N82" i="1"/>
  <c r="N752" i="1"/>
  <c r="M842" i="1"/>
  <c r="N212" i="1"/>
  <c r="N334" i="1"/>
  <c r="N842" i="1" l="1"/>
  <c r="J823" i="6"/>
</calcChain>
</file>

<file path=xl/sharedStrings.xml><?xml version="1.0" encoding="utf-8"?>
<sst xmlns="http://schemas.openxmlformats.org/spreadsheetml/2006/main" count="11269" uniqueCount="2189">
  <si>
    <t xml:space="preserve">N° groupe 2022 2023 </t>
  </si>
  <si>
    <t>Code convocation</t>
  </si>
  <si>
    <t xml:space="preserve">Date autres sessions </t>
  </si>
  <si>
    <t>Bassin</t>
  </si>
  <si>
    <t xml:space="preserve">N° Groupe 2021 2022  </t>
  </si>
  <si>
    <t xml:space="preserve">RNE </t>
  </si>
  <si>
    <t xml:space="preserve">Effectif total
Chiffres Dages au 01/12/2021 </t>
  </si>
  <si>
    <t>Nombre théorique à convoquer</t>
  </si>
  <si>
    <t>Nombre de personne à convoquer</t>
  </si>
  <si>
    <t>Nbre total dans le groupe</t>
  </si>
  <si>
    <t>Inscrits/ Convoqués</t>
  </si>
  <si>
    <t>Présents présentiel</t>
  </si>
  <si>
    <t>Etab d'accueil</t>
  </si>
  <si>
    <t>N° Dispositif (vert si doc ouv camp déposé)</t>
  </si>
  <si>
    <t>Date ouverture campagne (vert quand fich nav envoyée)</t>
  </si>
  <si>
    <t>Date d'envoi des OM Magistère + Présentiel (vert quand OM envoyé)</t>
  </si>
  <si>
    <t>Date Ouverture magistère (vert quand ouvert)</t>
  </si>
  <si>
    <t>Date Présentiel</t>
  </si>
  <si>
    <t>Formateurs</t>
  </si>
  <si>
    <t>Gestionnaire en charge du regroupement</t>
  </si>
  <si>
    <t>Vosges Ouest</t>
  </si>
  <si>
    <t>CLG</t>
  </si>
  <si>
    <t>camille claudel</t>
  </si>
  <si>
    <t>XERTIGNY</t>
  </si>
  <si>
    <t>0881369K</t>
  </si>
  <si>
    <t>23AA012112</t>
  </si>
  <si>
    <t>du 06/09/2022 au 14/09/2022</t>
  </si>
  <si>
    <t>mardi 4/10/2022</t>
  </si>
  <si>
    <t>Nathalie de Sousa</t>
  </si>
  <si>
    <t>julie victoire daubie</t>
  </si>
  <si>
    <t>LA VOGE LES BAINS</t>
  </si>
  <si>
    <t>0880002Z</t>
  </si>
  <si>
    <t>LP</t>
  </si>
  <si>
    <t>Le Chesnois</t>
  </si>
  <si>
    <t>0880001Y</t>
  </si>
  <si>
    <t>LPO</t>
  </si>
  <si>
    <t>pierre mendes france</t>
  </si>
  <si>
    <t>EPINAL</t>
  </si>
  <si>
    <t>0880021V</t>
  </si>
  <si>
    <t>Oui sans resto</t>
  </si>
  <si>
    <t>georges clemenceau</t>
  </si>
  <si>
    <t xml:space="preserve">EPINAL </t>
  </si>
  <si>
    <t>0881146T</t>
  </si>
  <si>
    <t>jules ferry</t>
  </si>
  <si>
    <t>0880150K</t>
  </si>
  <si>
    <t>EREA</t>
  </si>
  <si>
    <t>Francois Georgin</t>
  </si>
  <si>
    <t>0881119N</t>
  </si>
  <si>
    <t>Vosges Est</t>
  </si>
  <si>
    <t>* 73</t>
  </si>
  <si>
    <t>LYC</t>
  </si>
  <si>
    <t>jean lurcat</t>
  </si>
  <si>
    <t>BRUYERES</t>
  </si>
  <si>
    <t>0880004B</t>
  </si>
  <si>
    <t>Ma</t>
  </si>
  <si>
    <t>Je</t>
  </si>
  <si>
    <t>Briey Jarny Longwy</t>
  </si>
  <si>
    <t>jean maumus</t>
  </si>
  <si>
    <t xml:space="preserve">BRIEY </t>
  </si>
  <si>
    <t>0540115G</t>
  </si>
  <si>
    <t>23A0121123</t>
  </si>
  <si>
    <t>jeudi 6/10/2022</t>
  </si>
  <si>
    <t>Yvonne Clevenot</t>
  </si>
  <si>
    <t>BJL</t>
  </si>
  <si>
    <t>0540008R</t>
  </si>
  <si>
    <t>* 1</t>
  </si>
  <si>
    <t>louis bertrand</t>
  </si>
  <si>
    <t>0541286E</t>
  </si>
  <si>
    <t>OUI + resto</t>
  </si>
  <si>
    <t>louis aragon</t>
  </si>
  <si>
    <t>JARNY</t>
  </si>
  <si>
    <t>0540025J</t>
  </si>
  <si>
    <t>alfred mezieres</t>
  </si>
  <si>
    <t xml:space="preserve">JARNY </t>
  </si>
  <si>
    <t>0541331D</t>
  </si>
  <si>
    <t>jean zay</t>
  </si>
  <si>
    <t>0540076P</t>
  </si>
  <si>
    <t>Lu</t>
  </si>
  <si>
    <t xml:space="preserve">Meuse  Sud </t>
  </si>
  <si>
    <t>emilie du chatelet</t>
  </si>
  <si>
    <t>VAUBECOURT</t>
  </si>
  <si>
    <t>0550022A</t>
  </si>
  <si>
    <t>23A0121124</t>
  </si>
  <si>
    <t>vend 7/10/2022</t>
  </si>
  <si>
    <t>Alexandre Bernard</t>
  </si>
  <si>
    <t>MS</t>
  </si>
  <si>
    <t>les avrils</t>
  </si>
  <si>
    <t>ST MIHIEL</t>
  </si>
  <si>
    <t>0550804A</t>
  </si>
  <si>
    <t>raymond poincare</t>
  </si>
  <si>
    <t xml:space="preserve">BAR LE DUC </t>
  </si>
  <si>
    <t>0550890U</t>
  </si>
  <si>
    <t>* 7</t>
  </si>
  <si>
    <t>0550002D</t>
  </si>
  <si>
    <t>Oui + Resto</t>
  </si>
  <si>
    <t>andre theuriet</t>
  </si>
  <si>
    <t>BAR LE DUC</t>
  </si>
  <si>
    <t>0550703R</t>
  </si>
  <si>
    <t>* 50</t>
  </si>
  <si>
    <t>jacques prevert</t>
  </si>
  <si>
    <t>0550701N</t>
  </si>
  <si>
    <t>Ligier Richier</t>
  </si>
  <si>
    <t>0550004F</t>
  </si>
  <si>
    <t>Ve</t>
  </si>
  <si>
    <t>la haie griselle</t>
  </si>
  <si>
    <t>GERARDMER</t>
  </si>
  <si>
    <t>0881446U</t>
  </si>
  <si>
    <t>23A0121125</t>
  </si>
  <si>
    <t>lun 10/10/202</t>
  </si>
  <si>
    <t>Grégory Prouvé</t>
  </si>
  <si>
    <t>VE</t>
  </si>
  <si>
    <t>0880030E</t>
  </si>
  <si>
    <t>hotelier j-b simeon chardin</t>
  </si>
  <si>
    <t xml:space="preserve">GERARDMER </t>
  </si>
  <si>
    <t>0881664F</t>
  </si>
  <si>
    <t>* 63</t>
  </si>
  <si>
    <t>Pierre Gilles De Gennes</t>
  </si>
  <si>
    <t>0880031F</t>
  </si>
  <si>
    <t>* 30</t>
  </si>
  <si>
    <t>Jacques Augustin</t>
  </si>
  <si>
    <t xml:space="preserve">ST DIE DES VOSGES </t>
  </si>
  <si>
    <t>0880057J</t>
  </si>
  <si>
    <t>louis pasteur</t>
  </si>
  <si>
    <t>RAON L ETAPE</t>
  </si>
  <si>
    <t>0881120P</t>
  </si>
  <si>
    <t>de la haute meurthe</t>
  </si>
  <si>
    <t>FRAIZE</t>
  </si>
  <si>
    <t>0881410E</t>
  </si>
  <si>
    <t>charlemagne</t>
  </si>
  <si>
    <t>0880005C</t>
  </si>
  <si>
    <t>paul-emile victor</t>
  </si>
  <si>
    <t>CORCIEUX</t>
  </si>
  <si>
    <t>0880014M</t>
  </si>
  <si>
    <t>guillaume de lamarche</t>
  </si>
  <si>
    <t>LAMARCHE</t>
  </si>
  <si>
    <t>0880034J</t>
  </si>
  <si>
    <t>22A0121138</t>
  </si>
  <si>
    <t>mar 11/10/2022</t>
  </si>
  <si>
    <t>Sandrine Grandjean</t>
  </si>
  <si>
    <t>VO</t>
  </si>
  <si>
    <t>jules verne</t>
  </si>
  <si>
    <t xml:space="preserve">VITTEL </t>
  </si>
  <si>
    <t>0880156S</t>
  </si>
  <si>
    <t>23A0121126</t>
  </si>
  <si>
    <t>* 31</t>
  </si>
  <si>
    <t>Pierre Mendes France</t>
  </si>
  <si>
    <t xml:space="preserve">CONTREXEVILLE </t>
  </si>
  <si>
    <t>0880013L</t>
  </si>
  <si>
    <t>lyautey</t>
  </si>
  <si>
    <t>0881102V</t>
  </si>
  <si>
    <t>charles-edouard fixary</t>
  </si>
  <si>
    <t>LIFFOL LE GRAND</t>
  </si>
  <si>
    <t>0881103W</t>
  </si>
  <si>
    <t>pierre et marie curie</t>
  </si>
  <si>
    <t xml:space="preserve">NEUFCHATEAU </t>
  </si>
  <si>
    <t>0880041S</t>
  </si>
  <si>
    <t>* 16</t>
  </si>
  <si>
    <t>0880040R</t>
  </si>
  <si>
    <t>guy dolmaire</t>
  </si>
  <si>
    <t xml:space="preserve">MIRECOURT </t>
  </si>
  <si>
    <t>0880035K</t>
  </si>
  <si>
    <t>du pervis</t>
  </si>
  <si>
    <t>MONTHUREUX SUR SAONE</t>
  </si>
  <si>
    <t>0881386D</t>
  </si>
  <si>
    <t>jean rostand</t>
  </si>
  <si>
    <t>CHATENOIS</t>
  </si>
  <si>
    <t>0880011J</t>
  </si>
  <si>
    <t>Fameck Rombas</t>
  </si>
  <si>
    <t>* 12</t>
  </si>
  <si>
    <t>gustave eiffel</t>
  </si>
  <si>
    <t>TALANGE</t>
  </si>
  <si>
    <t>0572590F</t>
  </si>
  <si>
    <t>23A0121127</t>
  </si>
  <si>
    <t>jeu 13/10/2022</t>
  </si>
  <si>
    <t>Régine Morel</t>
  </si>
  <si>
    <t>FARO</t>
  </si>
  <si>
    <t>le breuil</t>
  </si>
  <si>
    <t>0572174D</t>
  </si>
  <si>
    <t>* 53</t>
  </si>
  <si>
    <t>Maryse Bastie</t>
  </si>
  <si>
    <t>HAYANGE</t>
  </si>
  <si>
    <t>0570077Z</t>
  </si>
  <si>
    <t>hurlevent</t>
  </si>
  <si>
    <t>0572480L</t>
  </si>
  <si>
    <t>jacques monod</t>
  </si>
  <si>
    <t>0572171A</t>
  </si>
  <si>
    <t>marie curie</t>
  </si>
  <si>
    <t>FONTOY</t>
  </si>
  <si>
    <t>0572009Z</t>
  </si>
  <si>
    <t>charlet</t>
  </si>
  <si>
    <t xml:space="preserve">REMIREMONT </t>
  </si>
  <si>
    <t>0880154P</t>
  </si>
  <si>
    <t>23A0121128</t>
  </si>
  <si>
    <t>ven 14/10/2022</t>
  </si>
  <si>
    <t>Alexandra Pires</t>
  </si>
  <si>
    <t>Camille Claudel</t>
  </si>
  <si>
    <t>0881140L</t>
  </si>
  <si>
    <t>le tertre</t>
  </si>
  <si>
    <t>0880155R</t>
  </si>
  <si>
    <t>* 68</t>
  </si>
  <si>
    <t>filiere bois andre malraux</t>
  </si>
  <si>
    <t>0880153N</t>
  </si>
  <si>
    <t xml:space="preserve">LE THILLOT </t>
  </si>
  <si>
    <t>0880065T</t>
  </si>
  <si>
    <t>jean montemont</t>
  </si>
  <si>
    <t>RUPT SUR MOSELLE</t>
  </si>
  <si>
    <t>0880054F</t>
  </si>
  <si>
    <t>hubert curien</t>
  </si>
  <si>
    <t>CORNIMONT</t>
  </si>
  <si>
    <t>0881397R</t>
  </si>
  <si>
    <t>du ban de vagney</t>
  </si>
  <si>
    <t xml:space="preserve">VAGNEY </t>
  </si>
  <si>
    <t>0881372N</t>
  </si>
  <si>
    <t>alphonse cytere</t>
  </si>
  <si>
    <t>RAMBERVILLERS</t>
  </si>
  <si>
    <t>0880045W</t>
  </si>
  <si>
    <t>23A0121129</t>
  </si>
  <si>
    <t>du 13/09/2022 au 21/09/2022</t>
  </si>
  <si>
    <t>lun 17/10/2022</t>
  </si>
  <si>
    <t>Sylvie Salzard</t>
  </si>
  <si>
    <t>Lunéville</t>
  </si>
  <si>
    <t>rene gaillard</t>
  </si>
  <si>
    <t>BENAMENIL</t>
  </si>
  <si>
    <t>0540004L</t>
  </si>
  <si>
    <t>* 18</t>
  </si>
  <si>
    <t>Paul Lapie</t>
  </si>
  <si>
    <t>LUNEVILLE</t>
  </si>
  <si>
    <t>0540037X</t>
  </si>
  <si>
    <t>OUI + OK  LA RESTAURATION</t>
  </si>
  <si>
    <t>de la haute vezouze</t>
  </si>
  <si>
    <t>CIREY SUR VEZOUZE</t>
  </si>
  <si>
    <t>0540011U</t>
  </si>
  <si>
    <t>BACCARAT</t>
  </si>
  <si>
    <t>0540001H</t>
  </si>
  <si>
    <t>* 2</t>
  </si>
  <si>
    <t>charles guerin</t>
  </si>
  <si>
    <t>0541329B</t>
  </si>
  <si>
    <t xml:space="preserve">? 2 a voir </t>
  </si>
  <si>
    <t>jacques-marie boutet de monvel</t>
  </si>
  <si>
    <t>0542293Z</t>
  </si>
  <si>
    <t>langevin wallon</t>
  </si>
  <si>
    <t>BLAINVILLE SUR L EAU</t>
  </si>
  <si>
    <t>0540005M</t>
  </si>
  <si>
    <t>eugene francois</t>
  </si>
  <si>
    <t>GERBEVILLER</t>
  </si>
  <si>
    <t>0540022F</t>
  </si>
  <si>
    <t>charles-maximilien duvivier</t>
  </si>
  <si>
    <t>EINVILLE AU JARD</t>
  </si>
  <si>
    <t>0540017A</t>
  </si>
  <si>
    <t>29 
72
94</t>
  </si>
  <si>
    <t>Sarreguemines Bitche</t>
  </si>
  <si>
    <t>Annul 15</t>
  </si>
  <si>
    <t>henri nomine</t>
  </si>
  <si>
    <t xml:space="preserve">SARREGUEMINES </t>
  </si>
  <si>
    <t>0570099Y</t>
  </si>
  <si>
    <t>23A0121130</t>
  </si>
  <si>
    <t>mar 18/10/2022</t>
  </si>
  <si>
    <t>Marianne Estivals</t>
  </si>
  <si>
    <t>récup 1/2 année 2021-2022</t>
  </si>
  <si>
    <t>SB</t>
  </si>
  <si>
    <t>Annul 76</t>
  </si>
  <si>
    <t>du himmelsberg</t>
  </si>
  <si>
    <t>0572021M</t>
  </si>
  <si>
    <t>jean jaures</t>
  </si>
  <si>
    <t>0572587C</t>
  </si>
  <si>
    <t>jean de pange</t>
  </si>
  <si>
    <t>0570098X</t>
  </si>
  <si>
    <t>val de sarre</t>
  </si>
  <si>
    <t>GROSBLIEDERSTROFF</t>
  </si>
  <si>
    <t>0572363J</t>
  </si>
  <si>
    <t>fulrad</t>
  </si>
  <si>
    <t>SARREGUEMINES</t>
  </si>
  <si>
    <t>0572184P</t>
  </si>
  <si>
    <t>Je/Lu/Je</t>
  </si>
  <si>
    <t xml:space="preserve">10
</t>
  </si>
  <si>
    <t>NANCY 2</t>
  </si>
  <si>
    <t>NANCY</t>
  </si>
  <si>
    <t>0541568L</t>
  </si>
  <si>
    <t>23A0121131</t>
  </si>
  <si>
    <t>NAN2</t>
  </si>
  <si>
    <t>guynemer</t>
  </si>
  <si>
    <t>0541819J</t>
  </si>
  <si>
    <t>montaigu</t>
  </si>
  <si>
    <t>HEILLECOURT</t>
  </si>
  <si>
    <t>0542468P</t>
  </si>
  <si>
    <t>* 11</t>
  </si>
  <si>
    <t>arthur varoquaux</t>
  </si>
  <si>
    <t>TOMBLAINE</t>
  </si>
  <si>
    <t>0540044E</t>
  </si>
  <si>
    <t>OUI + RESTO</t>
  </si>
  <si>
    <t xml:space="preserve">1/2 malzeville 2021 2022 </t>
  </si>
  <si>
    <t>jean moulin</t>
  </si>
  <si>
    <t>0541569M</t>
  </si>
  <si>
    <t xml:space="preserve">1/2 pulnoy 2021 2022 </t>
  </si>
  <si>
    <t>paul verlaine</t>
  </si>
  <si>
    <t>MALZEVILLE</t>
  </si>
  <si>
    <t>0541474J</t>
  </si>
  <si>
    <t>edmond de goncourt</t>
  </si>
  <si>
    <t>PULNOY</t>
  </si>
  <si>
    <t>0541956H</t>
  </si>
  <si>
    <t>Bertrand Schwartz</t>
  </si>
  <si>
    <t>Pompey</t>
  </si>
  <si>
    <t>0540085Z</t>
  </si>
  <si>
    <t>Pont à Mousson</t>
  </si>
  <si>
    <t>* 3</t>
  </si>
  <si>
    <t>jean hanzelet</t>
  </si>
  <si>
    <t xml:space="preserve">PONT A MOUSSON </t>
  </si>
  <si>
    <t>0541270M</t>
  </si>
  <si>
    <t>23A0121132</t>
  </si>
  <si>
    <t>jeu 20/10/2022</t>
  </si>
  <si>
    <t>joliot-curie</t>
  </si>
  <si>
    <t>DIEULOUARD</t>
  </si>
  <si>
    <t>0540013W</t>
  </si>
  <si>
    <t>la plante gribe</t>
  </si>
  <si>
    <t>PAGNY SUR MOSELLE</t>
  </si>
  <si>
    <t>0541567K</t>
  </si>
  <si>
    <t>ferdinand buisson</t>
  </si>
  <si>
    <t>THIAUCOURT REGNIEVILLE</t>
  </si>
  <si>
    <t>0540064B</t>
  </si>
  <si>
    <t>val de seille</t>
  </si>
  <si>
    <t>NOMENY</t>
  </si>
  <si>
    <t>0540054R</t>
  </si>
  <si>
    <t>Nancy 2</t>
  </si>
  <si>
    <t>henri poincare</t>
  </si>
  <si>
    <t xml:space="preserve">NANCY </t>
  </si>
  <si>
    <t>0540038Y</t>
  </si>
  <si>
    <t xml:space="preserve">12 Poincaré Nancy 2021 2022 </t>
  </si>
  <si>
    <t>vincent van gogh</t>
  </si>
  <si>
    <t>BLENOD LES PONT A MOUSSON</t>
  </si>
  <si>
    <t>0541576V</t>
  </si>
  <si>
    <t>jacques marquette</t>
  </si>
  <si>
    <t>0540112D</t>
  </si>
  <si>
    <t>* 19</t>
  </si>
  <si>
    <t>0540058V</t>
  </si>
  <si>
    <t>OUI sans resto</t>
  </si>
  <si>
    <t>Sarrebourg - Phalsbourg - Dieuze</t>
  </si>
  <si>
    <t>pierre messmer</t>
  </si>
  <si>
    <t>SARREBOURG</t>
  </si>
  <si>
    <t>0570097W</t>
  </si>
  <si>
    <t>23A0121133</t>
  </si>
  <si>
    <t>ven 21/10/2022</t>
  </si>
  <si>
    <t>SPD</t>
  </si>
  <si>
    <t>mangin</t>
  </si>
  <si>
    <t xml:space="preserve">SARREBOURG </t>
  </si>
  <si>
    <t>0572816B</t>
  </si>
  <si>
    <t>* 41</t>
  </si>
  <si>
    <t>0570094T</t>
  </si>
  <si>
    <t>OUI +Restauration</t>
  </si>
  <si>
    <t>erckmann chatrian</t>
  </si>
  <si>
    <t xml:space="preserve">PHALSBOURG </t>
  </si>
  <si>
    <t>0570081D</t>
  </si>
  <si>
    <t>recup 1/2 année 2021-2022</t>
  </si>
  <si>
    <t>erckmann-chatrian</t>
  </si>
  <si>
    <t>0572815A</t>
  </si>
  <si>
    <t>de l'albe</t>
  </si>
  <si>
    <t>ALBESTROFF</t>
  </si>
  <si>
    <t>0572691R</t>
  </si>
  <si>
    <t>Congés Automne</t>
  </si>
  <si>
    <t>du 22 octobre au 7 novembe 2022</t>
  </si>
  <si>
    <t>* 56</t>
  </si>
  <si>
    <t>ST DIE DES VOSGES</t>
  </si>
  <si>
    <t>0880055G</t>
  </si>
  <si>
    <t>Oui + restau</t>
  </si>
  <si>
    <t>23A0121134</t>
  </si>
  <si>
    <t>du 20/09/2022 au28/09/2022</t>
  </si>
  <si>
    <t>mar 8/11/2022</t>
  </si>
  <si>
    <t>joseph-julien souhait</t>
  </si>
  <si>
    <t>0881099S</t>
  </si>
  <si>
    <t>0881447V</t>
  </si>
  <si>
    <t>vautrin lud</t>
  </si>
  <si>
    <t>0880151L</t>
  </si>
  <si>
    <t>andre malraux</t>
  </si>
  <si>
    <t>SENONES</t>
  </si>
  <si>
    <t>0881101U</t>
  </si>
  <si>
    <t>spitzemberg</t>
  </si>
  <si>
    <t>PROVENCHERES ET COLROY</t>
  </si>
  <si>
    <t>0880044V</t>
  </si>
  <si>
    <t>Louis Geisler</t>
  </si>
  <si>
    <t>0881370L</t>
  </si>
  <si>
    <t>* 44</t>
  </si>
  <si>
    <t>georges baumont</t>
  </si>
  <si>
    <t>0880152M</t>
  </si>
  <si>
    <t>Meuse Nord</t>
  </si>
  <si>
    <t>buvignier</t>
  </si>
  <si>
    <t>VERDUN</t>
  </si>
  <si>
    <t>0550024C</t>
  </si>
  <si>
    <t>23A0121135</t>
  </si>
  <si>
    <t>jeu 10/11/2022</t>
  </si>
  <si>
    <t>MN</t>
  </si>
  <si>
    <t>de l'argonne</t>
  </si>
  <si>
    <t>CLERMONT EN ARGONNE</t>
  </si>
  <si>
    <t>0550007J</t>
  </si>
  <si>
    <t>* 6</t>
  </si>
  <si>
    <t>jean-auguste margueritte</t>
  </si>
  <si>
    <t xml:space="preserve">VERDUN </t>
  </si>
  <si>
    <t>0550025D</t>
  </si>
  <si>
    <t>alfred kastler</t>
  </si>
  <si>
    <t>STENAY</t>
  </si>
  <si>
    <t>0550020Y</t>
  </si>
  <si>
    <t>* 36</t>
  </si>
  <si>
    <t>0550072E</t>
  </si>
  <si>
    <t>Oui mais SANS resto</t>
  </si>
  <si>
    <t>jean d'allamont</t>
  </si>
  <si>
    <t>MONTMEDY</t>
  </si>
  <si>
    <t>0550016U</t>
  </si>
  <si>
    <t>jean-jacques kieffer</t>
  </si>
  <si>
    <t>BITCHE</t>
  </si>
  <si>
    <t>0573361U</t>
  </si>
  <si>
    <t>23A0121136</t>
  </si>
  <si>
    <t>du 27/09/2022 au 05/10/2022</t>
  </si>
  <si>
    <t>lun 14/11/2022</t>
  </si>
  <si>
    <t>louis casimir teyssier</t>
  </si>
  <si>
    <t>0573326F</t>
  </si>
  <si>
    <t>* 49</t>
  </si>
  <si>
    <t>la paraison</t>
  </si>
  <si>
    <t>LEMBERG</t>
  </si>
  <si>
    <t>0572020L</t>
  </si>
  <si>
    <t>Simon Lazard</t>
  </si>
  <si>
    <t>0570100Z</t>
  </si>
  <si>
    <t>Oui + resto</t>
  </si>
  <si>
    <t>jean seitlinger</t>
  </si>
  <si>
    <t>ROHRBACH LES BITCHE</t>
  </si>
  <si>
    <t>0572496D</t>
  </si>
  <si>
    <t>jean baptiste eble</t>
  </si>
  <si>
    <t>PUTTELANGE AUX LACS</t>
  </si>
  <si>
    <t>0572183N</t>
  </si>
  <si>
    <t>recup année 2021-2022</t>
  </si>
  <si>
    <t>robert doisneau</t>
  </si>
  <si>
    <t>SARRALBE</t>
  </si>
  <si>
    <t>0570093S</t>
  </si>
  <si>
    <t>récup année 2021-2022</t>
  </si>
  <si>
    <t>* 57</t>
  </si>
  <si>
    <t>jean-baptiste vuillaume</t>
  </si>
  <si>
    <t>0880036L</t>
  </si>
  <si>
    <t>23A0121137</t>
  </si>
  <si>
    <t>mar 15/11/2022</t>
  </si>
  <si>
    <t>maurice barres</t>
  </si>
  <si>
    <t>CHARMES</t>
  </si>
  <si>
    <t>0881145S</t>
  </si>
  <si>
    <t>michel de montaigne</t>
  </si>
  <si>
    <t>DOMPAIRE</t>
  </si>
  <si>
    <t>0880017R</t>
  </si>
  <si>
    <t>louis pergaud</t>
  </si>
  <si>
    <t>CHATEL SUR MOSELLE</t>
  </si>
  <si>
    <t>0880418B</t>
  </si>
  <si>
    <t>* 64</t>
  </si>
  <si>
    <t>elsa triolet</t>
  </si>
  <si>
    <t xml:space="preserve">THAON LES VOSGES </t>
  </si>
  <si>
    <t>0881147U</t>
  </si>
  <si>
    <t>Emile Gallé</t>
  </si>
  <si>
    <t>0880064S</t>
  </si>
  <si>
    <t>louis armand</t>
  </si>
  <si>
    <t xml:space="preserve">GOLBEY </t>
  </si>
  <si>
    <t>0881097P</t>
  </si>
  <si>
    <t>Isabelle Viviani</t>
  </si>
  <si>
    <t>0880023X</t>
  </si>
  <si>
    <t>Metz Ouest</t>
  </si>
  <si>
    <t>* 39</t>
  </si>
  <si>
    <t>Gabriel Pierne</t>
  </si>
  <si>
    <t>STE MARIE AUX CHENES</t>
  </si>
  <si>
    <t>0570091P</t>
  </si>
  <si>
    <t>23A0121138</t>
  </si>
  <si>
    <t>jeu 17/11/2022</t>
  </si>
  <si>
    <t>METZO</t>
  </si>
  <si>
    <t>WOIPPY</t>
  </si>
  <si>
    <t>0572579U</t>
  </si>
  <si>
    <t>pierre mendes-france</t>
  </si>
  <si>
    <t>0572582X</t>
  </si>
  <si>
    <t>metz-arsenal</t>
  </si>
  <si>
    <t>METZ</t>
  </si>
  <si>
    <t>0572640K</t>
  </si>
  <si>
    <t>jean bauchez</t>
  </si>
  <si>
    <t>LE BAN ST MARTIN</t>
  </si>
  <si>
    <t>0570128E</t>
  </si>
  <si>
    <t>0572088K</t>
  </si>
  <si>
    <t>* 20</t>
  </si>
  <si>
    <t>Rene Cassin</t>
  </si>
  <si>
    <t>0570124A</t>
  </si>
  <si>
    <t>saint exupery</t>
  </si>
  <si>
    <t>ce.0880020U@ac-nancy-metz.fr</t>
  </si>
  <si>
    <t>0880149J</t>
  </si>
  <si>
    <t>23A0121139</t>
  </si>
  <si>
    <t>ven 18/11/2022</t>
  </si>
  <si>
    <t>* 23</t>
  </si>
  <si>
    <t>claude gellee</t>
  </si>
  <si>
    <t>0880020U</t>
  </si>
  <si>
    <t>louis lapicque</t>
  </si>
  <si>
    <t>0880019T</t>
  </si>
  <si>
    <t>rene cassin</t>
  </si>
  <si>
    <t>ELOYES</t>
  </si>
  <si>
    <t>0881371M</t>
  </si>
  <si>
    <t>fleurot d'erival</t>
  </si>
  <si>
    <t>LE VAL D AJOL</t>
  </si>
  <si>
    <t>0880068W</t>
  </si>
  <si>
    <t>guillaume apollinaire</t>
  </si>
  <si>
    <t>LE THOLY</t>
  </si>
  <si>
    <t>0881148V</t>
  </si>
  <si>
    <t>Creutzwald - Saint Avold - Forbach</t>
  </si>
  <si>
    <t>* 8</t>
  </si>
  <si>
    <t>condorcet</t>
  </si>
  <si>
    <t>SCHOENECK</t>
  </si>
  <si>
    <t>0573231C</t>
  </si>
  <si>
    <t>23A0121140</t>
  </si>
  <si>
    <t>du 4/10/2022 au 12/10/2022</t>
  </si>
  <si>
    <t>lun 21/11/2022</t>
  </si>
  <si>
    <t>CSAF</t>
  </si>
  <si>
    <t>nicolas untersteller</t>
  </si>
  <si>
    <t>STIRING WENDEL</t>
  </si>
  <si>
    <t>0570104D</t>
  </si>
  <si>
    <t>PETITE ROSSELLE</t>
  </si>
  <si>
    <t>0572493A</t>
  </si>
  <si>
    <t>Hurlevent</t>
  </si>
  <si>
    <t>BEHREN LES FORBACH</t>
  </si>
  <si>
    <t>0573080N</t>
  </si>
  <si>
    <t>* 38</t>
  </si>
  <si>
    <t xml:space="preserve">FORBACH </t>
  </si>
  <si>
    <t>0570029X</t>
  </si>
  <si>
    <t>le herapel</t>
  </si>
  <si>
    <t>COCHEREN</t>
  </si>
  <si>
    <t>0572490X</t>
  </si>
  <si>
    <t>la grande saule</t>
  </si>
  <si>
    <t>FALCK</t>
  </si>
  <si>
    <t>0572358D</t>
  </si>
  <si>
    <t>bergpfad</t>
  </si>
  <si>
    <t>HAM SOUS VARSBERG</t>
  </si>
  <si>
    <t>0572359E</t>
  </si>
  <si>
    <t>robert schuman</t>
  </si>
  <si>
    <t>0573268T</t>
  </si>
  <si>
    <t>georges holderith</t>
  </si>
  <si>
    <t>FAREBERSVILLER</t>
  </si>
  <si>
    <t>0572023P</t>
  </si>
  <si>
    <t>Metz Sud</t>
  </si>
  <si>
    <t>* 10</t>
  </si>
  <si>
    <t>louis vincent</t>
  </si>
  <si>
    <t>0570058D</t>
  </si>
  <si>
    <t>Oui + restauration</t>
  </si>
  <si>
    <t>23A0121141</t>
  </si>
  <si>
    <t>mar 22/11/2022</t>
  </si>
  <si>
    <t>francois rabelais</t>
  </si>
  <si>
    <t>0572168X</t>
  </si>
  <si>
    <t>adalbert</t>
  </si>
  <si>
    <t>BOUZONVILLE</t>
  </si>
  <si>
    <t>0570012D</t>
  </si>
  <si>
    <t>1/2 bouzonville 2021 2022</t>
  </si>
  <si>
    <t>André Citroen</t>
  </si>
  <si>
    <t>MARLY</t>
  </si>
  <si>
    <t>0573211F</t>
  </si>
  <si>
    <t>* 61</t>
  </si>
  <si>
    <t>jean mermoz</t>
  </si>
  <si>
    <t>0572082D</t>
  </si>
  <si>
    <t>joliot curie</t>
  </si>
  <si>
    <t>TUCQUEGNIEUX</t>
  </si>
  <si>
    <t>0541333F</t>
  </si>
  <si>
    <t>23A0121142</t>
  </si>
  <si>
    <t>jeu 24/11/2022</t>
  </si>
  <si>
    <t>Hubert Martin</t>
  </si>
  <si>
    <t>0541338L</t>
  </si>
  <si>
    <t>théoodore monod</t>
  </si>
  <si>
    <t>VILLERUPT</t>
  </si>
  <si>
    <t>0542418K</t>
  </si>
  <si>
    <t>* 58</t>
  </si>
  <si>
    <t>Jean Morette</t>
  </si>
  <si>
    <t>LANDRES</t>
  </si>
  <si>
    <t>0540086A</t>
  </si>
  <si>
    <t>paul langevin</t>
  </si>
  <si>
    <t>PIENNES</t>
  </si>
  <si>
    <t>0541332E</t>
  </si>
  <si>
    <t>gaston ramon</t>
  </si>
  <si>
    <t>AUDUN LE ROMAN</t>
  </si>
  <si>
    <t>0541470E</t>
  </si>
  <si>
    <t xml:space="preserve">AMILCAR ZANNONI </t>
  </si>
  <si>
    <t>HOMECOURT</t>
  </si>
  <si>
    <t>0541471F</t>
  </si>
  <si>
    <t>* 32</t>
  </si>
  <si>
    <t>Jean Marc Reiser</t>
  </si>
  <si>
    <t>LONGLAVILLE</t>
  </si>
  <si>
    <t>0541605B</t>
  </si>
  <si>
    <t>leodile bera</t>
  </si>
  <si>
    <t>0541578X</t>
  </si>
  <si>
    <t>0550758A</t>
  </si>
  <si>
    <t>23A0121143</t>
  </si>
  <si>
    <t>ven 25/11/2022</t>
  </si>
  <si>
    <t>Eugene Freyssinet</t>
  </si>
  <si>
    <t>0550891V</t>
  </si>
  <si>
    <t>FRESNES EN WOEVRE</t>
  </si>
  <si>
    <t>0550012P</t>
  </si>
  <si>
    <t>louis de broglie</t>
  </si>
  <si>
    <t>ANCEMONT</t>
  </si>
  <si>
    <t>0550859K</t>
  </si>
  <si>
    <t>jules bastien lepage</t>
  </si>
  <si>
    <t>DAMVILLERS</t>
  </si>
  <si>
    <t>0550009L</t>
  </si>
  <si>
    <t>* 22 a accueilli aussi le regr 43</t>
  </si>
  <si>
    <t xml:space="preserve">Alain fournier </t>
  </si>
  <si>
    <t>0550026E</t>
  </si>
  <si>
    <t>BOULIGNY</t>
  </si>
  <si>
    <t>0550006H</t>
  </si>
  <si>
    <t>louise michel</t>
  </si>
  <si>
    <t>ETAIN</t>
  </si>
  <si>
    <t>0550011N</t>
  </si>
  <si>
    <t>THIERVILLE SUR MEUSE</t>
  </si>
  <si>
    <t>0550759B</t>
  </si>
  <si>
    <t>* 27</t>
  </si>
  <si>
    <t>julie daubie</t>
  </si>
  <si>
    <t>ROMBAS</t>
  </si>
  <si>
    <t>0570146Z</t>
  </si>
  <si>
    <t>Oui + resto 8j avant</t>
  </si>
  <si>
    <t>23A0121144</t>
  </si>
  <si>
    <t>du 11/10/2022 au 19/10/2022</t>
  </si>
  <si>
    <t>lun 28/11/2022</t>
  </si>
  <si>
    <t>0572585A</t>
  </si>
  <si>
    <t>jean burger</t>
  </si>
  <si>
    <t>MOYEUVRE GRANDE</t>
  </si>
  <si>
    <t>0572017H</t>
  </si>
  <si>
    <t xml:space="preserve">HAGONDANGE </t>
  </si>
  <si>
    <t>0572172B</t>
  </si>
  <si>
    <t>evariste galois</t>
  </si>
  <si>
    <t>ALGRANGE</t>
  </si>
  <si>
    <t>0572169Y</t>
  </si>
  <si>
    <t>les gaudinettes</t>
  </si>
  <si>
    <t>MARANGE SILVANGE</t>
  </si>
  <si>
    <t>0572586B</t>
  </si>
  <si>
    <t>la source</t>
  </si>
  <si>
    <t>AMNEVILLE LES THERMES</t>
  </si>
  <si>
    <t>0572689N</t>
  </si>
  <si>
    <t>Thionville</t>
  </si>
  <si>
    <t>GUENANGE</t>
  </si>
  <si>
    <t>0573244S</t>
  </si>
  <si>
    <t>23A0121145</t>
  </si>
  <si>
    <t>mar  29/11/2022</t>
  </si>
  <si>
    <t>THI</t>
  </si>
  <si>
    <t>de la canner</t>
  </si>
  <si>
    <t>KEDANGE SUR CANNER</t>
  </si>
  <si>
    <t>0570315H</t>
  </si>
  <si>
    <t>* 29</t>
  </si>
  <si>
    <t>helene boucher</t>
  </si>
  <si>
    <t>THIONVILLE</t>
  </si>
  <si>
    <t>0570107G</t>
  </si>
  <si>
    <t>OUI + Resto</t>
  </si>
  <si>
    <t>0572812X</t>
  </si>
  <si>
    <t>general de gaulle</t>
  </si>
  <si>
    <t>SIERCK LES BAINS</t>
  </si>
  <si>
    <t>0572026T</t>
  </si>
  <si>
    <t>Meuse Sud</t>
  </si>
  <si>
    <t>* 37</t>
  </si>
  <si>
    <t>Emile Zola</t>
  </si>
  <si>
    <t>0550003E</t>
  </si>
  <si>
    <t>23A0121146</t>
  </si>
  <si>
    <t>jeu 01/12/2022</t>
  </si>
  <si>
    <t>REVIGNY SUR ORNAIN</t>
  </si>
  <si>
    <t>0550018W</t>
  </si>
  <si>
    <t>robert aubry</t>
  </si>
  <si>
    <t>LIGNY EN BARROIS</t>
  </si>
  <si>
    <t>0550014S</t>
  </si>
  <si>
    <t>emilie carles</t>
  </si>
  <si>
    <t>ANCERVILLE</t>
  </si>
  <si>
    <t>0550848Y</t>
  </si>
  <si>
    <t>* 74</t>
  </si>
  <si>
    <t>henri vogt</t>
  </si>
  <si>
    <t xml:space="preserve">COMMERCY </t>
  </si>
  <si>
    <t>0550008K</t>
  </si>
  <si>
    <t xml:space="preserve">Oui + Resto 7j avant </t>
  </si>
  <si>
    <t>les tilleuls</t>
  </si>
  <si>
    <t>0550840P</t>
  </si>
  <si>
    <t>les cuvelles</t>
  </si>
  <si>
    <t>VAUCOULEURS</t>
  </si>
  <si>
    <t>0550023B</t>
  </si>
  <si>
    <t>val d'ornois</t>
  </si>
  <si>
    <t>GONDRECOURT LE CHATEAU</t>
  </si>
  <si>
    <t>0550013R</t>
  </si>
  <si>
    <t>26
ANNULATION</t>
  </si>
  <si>
    <t>* 33</t>
  </si>
  <si>
    <t>ernest bichat</t>
  </si>
  <si>
    <t>0541328A</t>
  </si>
  <si>
    <t>23A0121147</t>
  </si>
  <si>
    <t>ven 02/12/2002</t>
  </si>
  <si>
    <t>LUNE</t>
  </si>
  <si>
    <t>0540034U</t>
  </si>
  <si>
    <t>* 21</t>
  </si>
  <si>
    <t>Entre Meurthe Et Sânon</t>
  </si>
  <si>
    <t>DOMBASLE SUR MEURTHE</t>
  </si>
  <si>
    <t>0540015Y</t>
  </si>
  <si>
    <t>embanie</t>
  </si>
  <si>
    <t>0541325X</t>
  </si>
  <si>
    <t>julienne farenc</t>
  </si>
  <si>
    <t>0540014X</t>
  </si>
  <si>
    <t>ST NICOLAS DE PORT</t>
  </si>
  <si>
    <t>0541572R</t>
  </si>
  <si>
    <t>Pont à mousson</t>
  </si>
  <si>
    <t>valcourt</t>
  </si>
  <si>
    <t xml:space="preserve">TOUL </t>
  </si>
  <si>
    <t>0541210X</t>
  </si>
  <si>
    <t>23A0121148</t>
  </si>
  <si>
    <t>du 18/10/2022 au 9/11/2022</t>
  </si>
  <si>
    <t>lun 05/12/2022</t>
  </si>
  <si>
    <t>* 34</t>
  </si>
  <si>
    <t>louis majorelle</t>
  </si>
  <si>
    <t>TOUL</t>
  </si>
  <si>
    <t>0540066D</t>
  </si>
  <si>
    <t>amiral de rigny</t>
  </si>
  <si>
    <t>0541330C</t>
  </si>
  <si>
    <t>* 47</t>
  </si>
  <si>
    <t>Regional Du Toulois</t>
  </si>
  <si>
    <t>0540067E</t>
  </si>
  <si>
    <t>croix de metz</t>
  </si>
  <si>
    <t>0541565H</t>
  </si>
  <si>
    <t>15 Poincaré Nancy 2021 2022</t>
  </si>
  <si>
    <t>jacques gruber</t>
  </si>
  <si>
    <t>COLOMBEY LES BELLES</t>
  </si>
  <si>
    <t>0540012V</t>
  </si>
  <si>
    <t>FOUG</t>
  </si>
  <si>
    <t>0540019C</t>
  </si>
  <si>
    <t>de la vallee de la bievre</t>
  </si>
  <si>
    <t>HARTZVILLER</t>
  </si>
  <si>
    <t>0570038G</t>
  </si>
  <si>
    <t>23A0121149</t>
  </si>
  <si>
    <t>mar 06/12/2022</t>
  </si>
  <si>
    <t>des deux sarres</t>
  </si>
  <si>
    <t>LORQUIN</t>
  </si>
  <si>
    <t>0570328X</t>
  </si>
  <si>
    <t>les etangs</t>
  </si>
  <si>
    <t>MOUSSEY</t>
  </si>
  <si>
    <t>0570074W</t>
  </si>
  <si>
    <t>* 54</t>
  </si>
  <si>
    <t>Dominique LABROISE</t>
  </si>
  <si>
    <t>0570095U</t>
  </si>
  <si>
    <t>* 28</t>
  </si>
  <si>
    <t>charles hermite</t>
  </si>
  <si>
    <t>DIEUZE</t>
  </si>
  <si>
    <t>0570021N</t>
  </si>
  <si>
    <t>OUI + restauration</t>
  </si>
  <si>
    <t>0572814Z</t>
  </si>
  <si>
    <t>de la passepierre</t>
  </si>
  <si>
    <t>CHATEAU SALINS</t>
  </si>
  <si>
    <t>0570327W</t>
  </si>
  <si>
    <t>l'arboretum</t>
  </si>
  <si>
    <t>MORHANGE</t>
  </si>
  <si>
    <t>0570073V</t>
  </si>
  <si>
    <t>9
72
94</t>
  </si>
  <si>
    <t>23A0121150</t>
  </si>
  <si>
    <t>jeu 08/12/2022</t>
  </si>
  <si>
    <t>Ma/Lu/Je</t>
  </si>
  <si>
    <t>Nancy 1</t>
  </si>
  <si>
    <t>la fontaine</t>
  </si>
  <si>
    <t>LAXOU</t>
  </si>
  <si>
    <t>0541469D</t>
  </si>
  <si>
    <t>23A0121151</t>
  </si>
  <si>
    <t>ven 09/12/2022</t>
  </si>
  <si>
    <t>victor prouve</t>
  </si>
  <si>
    <t>0540047H</t>
  </si>
  <si>
    <t>* 35</t>
  </si>
  <si>
    <t>jacques callot</t>
  </si>
  <si>
    <t>VANDOEUVRE LES NANCY</t>
  </si>
  <si>
    <t>0540070H</t>
  </si>
  <si>
    <t>OUI MS sans restauration</t>
  </si>
  <si>
    <t>0540111C</t>
  </si>
  <si>
    <t>simone de beauvoir</t>
  </si>
  <si>
    <t xml:space="preserve">VANDOEUVRE LES NANCY </t>
  </si>
  <si>
    <t>0541515D</t>
  </si>
  <si>
    <t xml:space="preserve">11 poincare Nancy 2021  2022 </t>
  </si>
  <si>
    <t>* 59</t>
  </si>
  <si>
    <t>stanislas</t>
  </si>
  <si>
    <t>VILLERS LES NANCY</t>
  </si>
  <si>
    <t>0542208G</t>
  </si>
  <si>
    <t>george chepfer</t>
  </si>
  <si>
    <t>0541776M</t>
  </si>
  <si>
    <t>Pierre Et Marie Curie</t>
  </si>
  <si>
    <t>FREYMING MERLEBACH</t>
  </si>
  <si>
    <t>0570051W</t>
  </si>
  <si>
    <t>23A0121152</t>
  </si>
  <si>
    <t>du 8/11/2022 au 16/11/2022</t>
  </si>
  <si>
    <t>lun 12/12/2022</t>
  </si>
  <si>
    <t>jean-victor poncelet</t>
  </si>
  <si>
    <t>ST AVOLD</t>
  </si>
  <si>
    <t>0570085H</t>
  </si>
  <si>
    <t>la carriere</t>
  </si>
  <si>
    <t xml:space="preserve">ST AVOLD </t>
  </si>
  <si>
    <t>0572488V</t>
  </si>
  <si>
    <t>FAULQUEMONT</t>
  </si>
  <si>
    <t>0572176F</t>
  </si>
  <si>
    <t>* 60</t>
  </si>
  <si>
    <t>et des techno innov. c. jully</t>
  </si>
  <si>
    <t>0570087K</t>
  </si>
  <si>
    <t>ok + resto</t>
  </si>
  <si>
    <t>jean de la fontaine</t>
  </si>
  <si>
    <t>0570143W</t>
  </si>
  <si>
    <t>Lui</t>
  </si>
  <si>
    <t>32
Annulation</t>
  </si>
  <si>
    <t>Metz Est</t>
  </si>
  <si>
    <t>* 67</t>
  </si>
  <si>
    <t xml:space="preserve">METZ  </t>
  </si>
  <si>
    <t>0570057C</t>
  </si>
  <si>
    <t>NON</t>
  </si>
  <si>
    <t>23A0121153</t>
  </si>
  <si>
    <t>mar 13/12/2022</t>
  </si>
  <si>
    <t>METZE</t>
  </si>
  <si>
    <t>philippe de vigneulles</t>
  </si>
  <si>
    <t>0572350V</t>
  </si>
  <si>
    <t>Le lycée de la Communication accueillera ms pas de restauration</t>
  </si>
  <si>
    <t>Lucien Pougue</t>
  </si>
  <si>
    <t>REMILLY</t>
  </si>
  <si>
    <t>0572013D</t>
  </si>
  <si>
    <t>charles peguy</t>
  </si>
  <si>
    <t>VIGY</t>
  </si>
  <si>
    <t>0572354Z</t>
  </si>
  <si>
    <t>DELME</t>
  </si>
  <si>
    <t>0570020M</t>
  </si>
  <si>
    <t>* 79</t>
  </si>
  <si>
    <t>louis de cormontaigne</t>
  </si>
  <si>
    <t>0573227Y</t>
  </si>
  <si>
    <t>23A0121154</t>
  </si>
  <si>
    <t>jeu 15/12/2022</t>
  </si>
  <si>
    <t>fabert</t>
  </si>
  <si>
    <t>0570054Z</t>
  </si>
  <si>
    <t xml:space="preserve">MAIZIERES LES METZ </t>
  </si>
  <si>
    <t>0572164T</t>
  </si>
  <si>
    <t>albert camus</t>
  </si>
  <si>
    <t>MOULINS LES METZ</t>
  </si>
  <si>
    <t>0572186S</t>
  </si>
  <si>
    <t>Taison</t>
  </si>
  <si>
    <t>0572352X</t>
  </si>
  <si>
    <t>du justemont</t>
  </si>
  <si>
    <t>VITRY SUR ORNE</t>
  </si>
  <si>
    <t>0572019K</t>
  </si>
  <si>
    <t>23A0121155</t>
  </si>
  <si>
    <t>ven 16/12/2022</t>
  </si>
  <si>
    <t>charles de gaulle</t>
  </si>
  <si>
    <t>FAMECK</t>
  </si>
  <si>
    <t>0573269U</t>
  </si>
  <si>
    <t>antoine de saint-exupery</t>
  </si>
  <si>
    <t>0570023R</t>
  </si>
  <si>
    <t>* 40</t>
  </si>
  <si>
    <t>Jean Mace</t>
  </si>
  <si>
    <t>0572075W</t>
  </si>
  <si>
    <t>OUI Mais SANS Resto / Voir avec le lycée ST Exupéry</t>
  </si>
  <si>
    <t xml:space="preserve">FLORANGE </t>
  </si>
  <si>
    <t>0570317K</t>
  </si>
  <si>
    <t>UCKANGE</t>
  </si>
  <si>
    <t>0570318L</t>
  </si>
  <si>
    <t>Congés Noël</t>
  </si>
  <si>
    <t>du 17 décembre au MARDI 3 janvier 2023</t>
  </si>
  <si>
    <t>* 24</t>
  </si>
  <si>
    <t>blaise pascal</t>
  </si>
  <si>
    <t>0570030Y</t>
  </si>
  <si>
    <t>Oui + resto à 11h ou 13 h</t>
  </si>
  <si>
    <t>23A0121156</t>
  </si>
  <si>
    <t>du 15/11/2022 au 23/11/2022</t>
  </si>
  <si>
    <t>jeu 05/01/2023</t>
  </si>
  <si>
    <t>pierre adt</t>
  </si>
  <si>
    <t>FORBACH</t>
  </si>
  <si>
    <t>0572180K</t>
  </si>
  <si>
    <t>0572813Y</t>
  </si>
  <si>
    <t>ernest cuvelette</t>
  </si>
  <si>
    <t>0573491K</t>
  </si>
  <si>
    <t>* 66</t>
  </si>
  <si>
    <t>claudie haignere</t>
  </si>
  <si>
    <t>0570326V</t>
  </si>
  <si>
    <t>jacques-yves cousteau</t>
  </si>
  <si>
    <t>CREUTZWALD</t>
  </si>
  <si>
    <t>0572690P</t>
  </si>
  <si>
    <t>HOMBOURG HAUT</t>
  </si>
  <si>
    <t>0572491Y</t>
  </si>
  <si>
    <t xml:space="preserve">1/2 cousteau Creutzwald 2021 2022 </t>
  </si>
  <si>
    <t>L HOPITAL</t>
  </si>
  <si>
    <t>0572487U</t>
  </si>
  <si>
    <t>* 48</t>
  </si>
  <si>
    <t>emile galle</t>
  </si>
  <si>
    <t>ESSEY LES NANCY</t>
  </si>
  <si>
    <t>0541211Y</t>
  </si>
  <si>
    <t>23A0121157</t>
  </si>
  <si>
    <t>ven 06/01/2023</t>
  </si>
  <si>
    <t>henri loritz</t>
  </si>
  <si>
    <t>0540042C</t>
  </si>
  <si>
    <t>grandville</t>
  </si>
  <si>
    <t>LIVERDUN</t>
  </si>
  <si>
    <t>0541284C</t>
  </si>
  <si>
    <t>louis marin</t>
  </si>
  <si>
    <t>CUSTINES</t>
  </si>
  <si>
    <t>ce.0540078@ac-nancy-metz.fr</t>
  </si>
  <si>
    <t>0540078S</t>
  </si>
  <si>
    <t xml:space="preserve">10 Poincaré Nancy 2021 2022 </t>
  </si>
  <si>
    <t>la craffe</t>
  </si>
  <si>
    <t>0540106X</t>
  </si>
  <si>
    <t>CATTENOM</t>
  </si>
  <si>
    <t>0571994H</t>
  </si>
  <si>
    <t>23A0121158</t>
  </si>
  <si>
    <t>du 22/11/2022 au 30/11/2022</t>
  </si>
  <si>
    <t>lun 09/01/2023</t>
  </si>
  <si>
    <t>* 55</t>
  </si>
  <si>
    <t>rosa parks</t>
  </si>
  <si>
    <t>0572027U</t>
  </si>
  <si>
    <t>Ok + resto</t>
  </si>
  <si>
    <t>emile zola</t>
  </si>
  <si>
    <t>AUDUN LE TICHE</t>
  </si>
  <si>
    <t>0572170Z</t>
  </si>
  <si>
    <t>lionel terray</t>
  </si>
  <si>
    <t>AUMETZ</t>
  </si>
  <si>
    <t>0572583Y</t>
  </si>
  <si>
    <t>jean marie pelt</t>
  </si>
  <si>
    <t>HETTANGE GRANDE</t>
  </si>
  <si>
    <t>0572025S</t>
  </si>
  <si>
    <t>jeanne d'arc</t>
  </si>
  <si>
    <t>0540039Z</t>
  </si>
  <si>
    <t>23A0121159</t>
  </si>
  <si>
    <t>mar 10/01/2023</t>
  </si>
  <si>
    <t>Jean Prouve</t>
  </si>
  <si>
    <t>0540081V</t>
  </si>
  <si>
    <t>* 25</t>
  </si>
  <si>
    <t>Cyfflé</t>
  </si>
  <si>
    <t>0540082W</t>
  </si>
  <si>
    <t>OUI MS SANS RESTO</t>
  </si>
  <si>
    <t>rene nickles</t>
  </si>
  <si>
    <t>DOMMARTEMONT</t>
  </si>
  <si>
    <t>0541706L</t>
  </si>
  <si>
    <t>Marie Marvingt</t>
  </si>
  <si>
    <t>0540061Y</t>
  </si>
  <si>
    <t>victor demange</t>
  </si>
  <si>
    <t>BOULAY</t>
  </si>
  <si>
    <t>0570010B</t>
  </si>
  <si>
    <t>23A0121160</t>
  </si>
  <si>
    <t>jeu 12/01/2023</t>
  </si>
  <si>
    <t>alexandre dreux</t>
  </si>
  <si>
    <t>FOLSCHVILLER</t>
  </si>
  <si>
    <t>0572187T</t>
  </si>
  <si>
    <t>le castel</t>
  </si>
  <si>
    <t>LONGEVILLE LES ST AVOLD</t>
  </si>
  <si>
    <t>0572360F</t>
  </si>
  <si>
    <t>* 71</t>
  </si>
  <si>
    <t>felix mayer</t>
  </si>
  <si>
    <t>0572022N</t>
  </si>
  <si>
    <t>0570026U</t>
  </si>
  <si>
    <t>40
ANNULATION</t>
  </si>
  <si>
    <t>georges de la tour</t>
  </si>
  <si>
    <t>0572757M</t>
  </si>
  <si>
    <t>23A0121161</t>
  </si>
  <si>
    <t>ven 13/01/2023</t>
  </si>
  <si>
    <t>METZS</t>
  </si>
  <si>
    <t>0572809U</t>
  </si>
  <si>
    <t xml:space="preserve"> l'Inspé de Montigny  a accepté d'accueillir </t>
  </si>
  <si>
    <t>barbot</t>
  </si>
  <si>
    <t>0570055A</t>
  </si>
  <si>
    <t>julien franck</t>
  </si>
  <si>
    <t>CHAMPIGNEULLES</t>
  </si>
  <si>
    <t>0541466A</t>
  </si>
  <si>
    <t>23A0121162</t>
  </si>
  <si>
    <t>du 29/11/2022 au 07/12/2022</t>
  </si>
  <si>
    <t>lun 16/01/2023</t>
  </si>
  <si>
    <t>Albert Camus</t>
  </si>
  <si>
    <t>JARVILLE LA MALGRANGE</t>
  </si>
  <si>
    <t>0541817G</t>
  </si>
  <si>
    <t>FROUARD</t>
  </si>
  <si>
    <t>0541326Y</t>
  </si>
  <si>
    <t>resto ok</t>
  </si>
  <si>
    <t>LEXY</t>
  </si>
  <si>
    <t>0541579Y</t>
  </si>
  <si>
    <t>23A0121163</t>
  </si>
  <si>
    <t>mar 17/01/2023</t>
  </si>
  <si>
    <t>pierre brossolette</t>
  </si>
  <si>
    <t>REHON</t>
  </si>
  <si>
    <t>0541336J</t>
  </si>
  <si>
    <t>LONGUYON</t>
  </si>
  <si>
    <t>0542349K</t>
  </si>
  <si>
    <t>* 46</t>
  </si>
  <si>
    <t>DARCHE</t>
  </si>
  <si>
    <t>LONGWY</t>
  </si>
  <si>
    <t>0540032S</t>
  </si>
  <si>
    <t>albert lebrun</t>
  </si>
  <si>
    <t>0541334G</t>
  </si>
  <si>
    <t>vauban</t>
  </si>
  <si>
    <t>0541288G</t>
  </si>
  <si>
    <t xml:space="preserve">LONGWY </t>
  </si>
  <si>
    <t>0540030P</t>
  </si>
  <si>
    <t>anatole france</t>
  </si>
  <si>
    <t>MONT ST MARTIN</t>
  </si>
  <si>
    <t>0540088C</t>
  </si>
  <si>
    <t>43
ANNULATION</t>
  </si>
  <si>
    <t>NANCY 1</t>
  </si>
  <si>
    <t>LUDRES</t>
  </si>
  <si>
    <t>0542189L</t>
  </si>
  <si>
    <t>23A0121164</t>
  </si>
  <si>
    <t>jeu 19/01/2023</t>
  </si>
  <si>
    <t>NAN1</t>
  </si>
  <si>
    <t>NEUVES MAISONS</t>
  </si>
  <si>
    <t>0541573S</t>
  </si>
  <si>
    <t>* 65</t>
  </si>
  <si>
    <t>La Tournelle</t>
  </si>
  <si>
    <t>PONT SAINT VINCENT</t>
  </si>
  <si>
    <t>0540060X</t>
  </si>
  <si>
    <t>Resto ok</t>
  </si>
  <si>
    <t>Euron</t>
  </si>
  <si>
    <t>Bayon</t>
  </si>
  <si>
    <t>0541852V </t>
  </si>
  <si>
    <t>Annulation</t>
  </si>
  <si>
    <t>françois richard joubert</t>
  </si>
  <si>
    <t>FLAVIGNY SUR MOSELLE</t>
  </si>
  <si>
    <t>0541268K</t>
  </si>
  <si>
    <t>0540052N</t>
  </si>
  <si>
    <t>* 62</t>
  </si>
  <si>
    <t>bat. et de l'energie e.here</t>
  </si>
  <si>
    <t>0542262R</t>
  </si>
  <si>
    <t>robert geant</t>
  </si>
  <si>
    <t>VEZELISE</t>
  </si>
  <si>
    <t>0540071J</t>
  </si>
  <si>
    <t>* 52</t>
  </si>
  <si>
    <t>Metiers Du Batiment Et T.P</t>
  </si>
  <si>
    <t>Montigny Les Metz</t>
  </si>
  <si>
    <t>0570144X</t>
  </si>
  <si>
    <t>OK
Resto en attente</t>
  </si>
  <si>
    <t>23A0121165</t>
  </si>
  <si>
    <t>ven 20/01/2023</t>
  </si>
  <si>
    <t>0572477H</t>
  </si>
  <si>
    <t>*</t>
  </si>
  <si>
    <t>nelson mandela</t>
  </si>
  <si>
    <t>VERNY</t>
  </si>
  <si>
    <t>0573754W</t>
  </si>
  <si>
    <t>Alain Fournier</t>
  </si>
  <si>
    <t>0570061G</t>
  </si>
  <si>
    <t>la louviere</t>
  </si>
  <si>
    <t>0572754J</t>
  </si>
  <si>
    <t>pilatre de rozier</t>
  </si>
  <si>
    <t>ARS SUR MOSELLE</t>
  </si>
  <si>
    <t>0572015F</t>
  </si>
  <si>
    <t>recupération année 2022-2023</t>
  </si>
  <si>
    <t>0572348T</t>
  </si>
  <si>
    <t>* 4</t>
  </si>
  <si>
    <t>0570106F</t>
  </si>
  <si>
    <t>oui + resto</t>
  </si>
  <si>
    <t>23A0121166</t>
  </si>
  <si>
    <t>du 06/12/2022 au 14/12/ 2022</t>
  </si>
  <si>
    <t>lun 23/01/2023</t>
  </si>
  <si>
    <t>0572811W</t>
  </si>
  <si>
    <t>la milliaire</t>
  </si>
  <si>
    <t>0572355A</t>
  </si>
  <si>
    <t>la briquerie</t>
  </si>
  <si>
    <t>0570108H</t>
  </si>
  <si>
    <t xml:space="preserve">YUTZ </t>
  </si>
  <si>
    <t>0570115R</t>
  </si>
  <si>
    <t>46
ANNULATION</t>
  </si>
  <si>
    <t>hotelier raymond mondon</t>
  </si>
  <si>
    <t>0573320Z</t>
  </si>
  <si>
    <t>23A0121167</t>
  </si>
  <si>
    <t>mar 24/01/2023</t>
  </si>
  <si>
    <t>* 72</t>
  </si>
  <si>
    <t>les hauts de blemont</t>
  </si>
  <si>
    <t>0570127D</t>
  </si>
  <si>
    <t>jules lagneau</t>
  </si>
  <si>
    <t>0570069R</t>
  </si>
  <si>
    <t>de la communication</t>
  </si>
  <si>
    <t>0573281G</t>
  </si>
  <si>
    <t>OUI ms sans resto</t>
  </si>
  <si>
    <t xml:space="preserve">1/2Felix  Mayer Creutzwald 2021 2022 </t>
  </si>
  <si>
    <t>Rattrappage</t>
  </si>
  <si>
    <t>paul valery</t>
  </si>
  <si>
    <t>0572166V</t>
  </si>
  <si>
    <t>frederic chopin</t>
  </si>
  <si>
    <t>0540040A</t>
  </si>
  <si>
    <t>oui + resto 11h30</t>
  </si>
  <si>
    <t>23A0121168</t>
  </si>
  <si>
    <t>jeu 26/01/2023</t>
  </si>
  <si>
    <t>0541778P</t>
  </si>
  <si>
    <t>* 9</t>
  </si>
  <si>
    <t>0540041B</t>
  </si>
  <si>
    <t>0540110B</t>
  </si>
  <si>
    <t>jean lamour</t>
  </si>
  <si>
    <t>0541327Z</t>
  </si>
  <si>
    <t>0541501N</t>
  </si>
  <si>
    <t>TOTAL 1ère vague</t>
  </si>
  <si>
    <t xml:space="preserve">Fin de la 1ère vague </t>
  </si>
  <si>
    <t>23A0121169</t>
  </si>
  <si>
    <t>ven 27/01/2023</t>
  </si>
  <si>
    <t>OUI</t>
  </si>
  <si>
    <t>23A0121170</t>
  </si>
  <si>
    <t>du 13/12/2022  au 4/01/ 2023</t>
  </si>
  <si>
    <t>lun 30/01/2023</t>
  </si>
  <si>
    <t>ce.0572171a@ac-nancy-metz.fr</t>
  </si>
  <si>
    <t>23A0121171</t>
  </si>
  <si>
    <t>mar 31/01/2023</t>
  </si>
  <si>
    <t>OUI EN ATTENTE POUR RESTAURATION</t>
  </si>
  <si>
    <t>23A0121172</t>
  </si>
  <si>
    <t>jeu 02/02/2023</t>
  </si>
  <si>
    <t>OUI+RESTO</t>
  </si>
  <si>
    <t>23A0121173</t>
  </si>
  <si>
    <t>du 13/12/202  au 4/01/ 2023</t>
  </si>
  <si>
    <t>ven 03/02/2023</t>
  </si>
  <si>
    <t>PAM</t>
  </si>
  <si>
    <t>oui sans resto</t>
  </si>
  <si>
    <t>23A0121174</t>
  </si>
  <si>
    <t>du 3 /01/2023 au 11/01/2023</t>
  </si>
  <si>
    <t>lun 06/02/2023</t>
  </si>
  <si>
    <t>recup 1/2année 2021-2022</t>
  </si>
  <si>
    <t>1 +1</t>
  </si>
  <si>
    <t>0573161U</t>
  </si>
  <si>
    <t>23A0121175</t>
  </si>
  <si>
    <t>mar 07/02/2023</t>
  </si>
  <si>
    <t>23A0121176</t>
  </si>
  <si>
    <t>jeu 09/02/2023</t>
  </si>
  <si>
    <t>Hérapel passe de Gp 55 à 85</t>
  </si>
  <si>
    <t>23A0121177</t>
  </si>
  <si>
    <t>ven 10/02/2023</t>
  </si>
  <si>
    <t>Congés Hiver</t>
  </si>
  <si>
    <t>du 11 février au 27 février 2023</t>
  </si>
  <si>
    <t>23A0121178</t>
  </si>
  <si>
    <t>du 10/01/2023 au 18/01/2023</t>
  </si>
  <si>
    <t>mar 28/02/2023</t>
  </si>
  <si>
    <t>du 10/01/2023 au 18/01/2024</t>
  </si>
  <si>
    <t>du 10/01/2023 au 18/01/2025</t>
  </si>
  <si>
    <t>du 10/01/2023 au 18/01/2026</t>
  </si>
  <si>
    <t>du 10/01/2023 au 18/01/2027</t>
  </si>
  <si>
    <t>du 10/01/2023 au 18/01/2028</t>
  </si>
  <si>
    <t>du 10/01/2023 au 18/01/2029</t>
  </si>
  <si>
    <t>23A0121180</t>
  </si>
  <si>
    <t>jeu 02/03/2023</t>
  </si>
  <si>
    <t>du 10/01/2023 au 18/01/2030</t>
  </si>
  <si>
    <t>23A0121181</t>
  </si>
  <si>
    <t>ven 03/03/2023</t>
  </si>
  <si>
    <t>du 10/01/2023 au 18/01/2031</t>
  </si>
  <si>
    <t>23A0121182</t>
  </si>
  <si>
    <t>du 17/01/2023 au 25/01/2023</t>
  </si>
  <si>
    <t>lun 06/03/2023</t>
  </si>
  <si>
    <t>23A0121183</t>
  </si>
  <si>
    <t>mar 07/03/2023</t>
  </si>
  <si>
    <t>23A0121184</t>
  </si>
  <si>
    <t>jeu 09/03/2023</t>
  </si>
  <si>
    <t>voir autre dates ou lieu</t>
  </si>
  <si>
    <t>23A0121185</t>
  </si>
  <si>
    <t>ven 10/03/2023</t>
  </si>
  <si>
    <t>23A0121186</t>
  </si>
  <si>
    <t>du 24/01/2023 au 01/02/2023</t>
  </si>
  <si>
    <t>lun 13/03/2023</t>
  </si>
  <si>
    <t>Oui</t>
  </si>
  <si>
    <t>23A0121187</t>
  </si>
  <si>
    <t>mar 14/03/2023</t>
  </si>
  <si>
    <t>23A0121188</t>
  </si>
  <si>
    <t>jeu 16/03/2023</t>
  </si>
  <si>
    <t>OUI +Resto</t>
  </si>
  <si>
    <t>23A0121189</t>
  </si>
  <si>
    <t>ven 17/03/2023</t>
  </si>
  <si>
    <t>23A0121190</t>
  </si>
  <si>
    <t>du 07/02/2023 au 01/03/2023</t>
  </si>
  <si>
    <t>lun 27/03/2023</t>
  </si>
  <si>
    <t>23A0121191</t>
  </si>
  <si>
    <t>mar 28/03/2023</t>
  </si>
  <si>
    <t>23A0121192</t>
  </si>
  <si>
    <t>jeu 30/03/2023</t>
  </si>
  <si>
    <t>23A0121194</t>
  </si>
  <si>
    <t>ven 31/03/2023</t>
  </si>
  <si>
    <t>9
29
94</t>
  </si>
  <si>
    <t>23A0121195</t>
  </si>
  <si>
    <t>du 28 /02/ 2023 au 8 /03/ 2023</t>
  </si>
  <si>
    <t>lun 03/04/2023</t>
  </si>
  <si>
    <t>Ma/Je/Je</t>
  </si>
  <si>
    <t>23A0121196</t>
  </si>
  <si>
    <t>mar 04/04/2023</t>
  </si>
  <si>
    <t>23A0121197</t>
  </si>
  <si>
    <t>jeu 06/04/2023</t>
  </si>
  <si>
    <t>Le collège La Fontaine ne peut exceptionnellement pas envoyer de stagaires donc effectif prévisionnel total : 79 -6 = 73</t>
  </si>
  <si>
    <t>23A0121198</t>
  </si>
  <si>
    <t>du 07/03/2023 au 15/03/2023</t>
  </si>
  <si>
    <t>mar 11/04/2023</t>
  </si>
  <si>
    <t>Lycée Marguerite Verdun / Mail du 27 février</t>
  </si>
  <si>
    <t>23A0121199</t>
  </si>
  <si>
    <t>jeu 13/04/2023</t>
  </si>
  <si>
    <t>23A0121200</t>
  </si>
  <si>
    <t>ven 14/04/2023</t>
  </si>
  <si>
    <t>Congés Printemps</t>
  </si>
  <si>
    <t>du 15 avril au MARDI 2 mai</t>
  </si>
  <si>
    <t>23A0121202</t>
  </si>
  <si>
    <t>du 14/03/2023 au 22/03/2023</t>
  </si>
  <si>
    <t>jeu 04/05/2023</t>
  </si>
  <si>
    <t>23A0121203</t>
  </si>
  <si>
    <t>ven 05/05/2023</t>
  </si>
  <si>
    <t>23A0121204</t>
  </si>
  <si>
    <t>du 21/03/2023 au 29/03/2023</t>
  </si>
  <si>
    <t xml:space="preserve"> mar 09/05/2023</t>
  </si>
  <si>
    <t>23A0121205</t>
  </si>
  <si>
    <t>jeu 11/05/2023</t>
  </si>
  <si>
    <t>23A0121206</t>
  </si>
  <si>
    <t>ven 12/05/2023</t>
  </si>
  <si>
    <t>Oui + resto à 11h ou 13h</t>
  </si>
  <si>
    <t>23A0121207</t>
  </si>
  <si>
    <t>du 28/03/2023 au 05/04/2023</t>
  </si>
  <si>
    <t>lun 15/05/2023</t>
  </si>
  <si>
    <t xml:space="preserve">1/2 cousteau Creutzwald 2021 202  </t>
  </si>
  <si>
    <t>23A0121208</t>
  </si>
  <si>
    <t>mar 16/05/2023</t>
  </si>
  <si>
    <t>23A0121209</t>
  </si>
  <si>
    <t>du 04/04/2023 au 12/04/2023</t>
  </si>
  <si>
    <t>lun 22/05/2023</t>
  </si>
  <si>
    <t>23A0121210</t>
  </si>
  <si>
    <t>mar 23/05/2023</t>
  </si>
  <si>
    <t>23A0121211</t>
  </si>
  <si>
    <t>jeu 25/05/2023</t>
  </si>
  <si>
    <t>23A0121212</t>
  </si>
  <si>
    <t>ven 26/05/2023</t>
  </si>
  <si>
    <t>23A0121213</t>
  </si>
  <si>
    <t>du 11/04/2023 au 03/05/2023</t>
  </si>
  <si>
    <t>mar 30/05/2023</t>
  </si>
  <si>
    <t>23A0121214</t>
  </si>
  <si>
    <t>jeu 01/06/2023</t>
  </si>
  <si>
    <t>recupération année 2021-2022</t>
  </si>
  <si>
    <t>23A0121215</t>
  </si>
  <si>
    <t>ven 02/06/2023</t>
  </si>
  <si>
    <t>23A0121216</t>
  </si>
  <si>
    <t>du 02/05/2023 au 10/05/2023</t>
  </si>
  <si>
    <t>lun 05/06/2023</t>
  </si>
  <si>
    <t>23A0121217</t>
  </si>
  <si>
    <t>mar 06/06/02023</t>
  </si>
  <si>
    <t>9
29
72</t>
  </si>
  <si>
    <t>23A0121218</t>
  </si>
  <si>
    <t>jeudi 08/06/23</t>
  </si>
  <si>
    <t>Ma/Je/Lu</t>
  </si>
  <si>
    <t>NB TOTAL établ convoqués</t>
  </si>
  <si>
    <t>Nb présents</t>
  </si>
  <si>
    <t>2ème vague</t>
  </si>
  <si>
    <t>Benoit</t>
  </si>
  <si>
    <t>Rachel</t>
  </si>
  <si>
    <t>Nbre CLG total</t>
  </si>
  <si>
    <t>Nombre LGT total</t>
  </si>
  <si>
    <t>Nombre LP total</t>
  </si>
  <si>
    <t>Nombre LPO total</t>
  </si>
  <si>
    <t>Nombre EREA total</t>
  </si>
  <si>
    <t>Nbre de collège convoqué (avec formation réalisée)</t>
  </si>
  <si>
    <t>Nombre de LGT convoqué (avec formation réalisée)</t>
  </si>
  <si>
    <t>Nombre de LP convoqué (avec formation réalisée)</t>
  </si>
  <si>
    <t>Nombre de LPO convoqué (avec formation réalisée)</t>
  </si>
  <si>
    <t>Nombre de EREA convoqué (avec formation réalisée)</t>
  </si>
  <si>
    <t>Nombre de LP LPO total</t>
  </si>
  <si>
    <t>Nombre de LP LPO convoqué (avec formation réalisée)</t>
  </si>
  <si>
    <t>Total EPLE</t>
  </si>
  <si>
    <t>EPLE convoqué</t>
  </si>
  <si>
    <t>Personnels à former en 2022-2023</t>
  </si>
  <si>
    <t>Nombre d'inscrits convoqués jusque 1er février</t>
  </si>
  <si>
    <t>Nombre de présents</t>
  </si>
  <si>
    <t xml:space="preserve">Taux de présence </t>
  </si>
  <si>
    <t>74.5%</t>
  </si>
  <si>
    <t>NOM USAGE STAGIAIRE</t>
  </si>
  <si>
    <t>PRENOM STAGIAIRE</t>
  </si>
  <si>
    <t>NOM                     PATRONYMIQUE
STAGIAIRE</t>
  </si>
  <si>
    <t>MASTER MEEF
OUI/NON</t>
  </si>
  <si>
    <t>Situation par rapport à la formation Laîcité
(Légende en bas du tableau)</t>
  </si>
  <si>
    <t>Regroupement</t>
  </si>
  <si>
    <t>Actions</t>
  </si>
  <si>
    <t>LIBELLE DISCIPLINE POSTE STAGIAIRE</t>
  </si>
  <si>
    <t>ADRESSE MAIL PROFESSIONNELLE STAGIAIRE</t>
  </si>
  <si>
    <t>TYPE STAGE</t>
  </si>
  <si>
    <t>Cas particuliers
BOE Renouvellement Prolongation</t>
  </si>
  <si>
    <t>RNE STAGIAIRE</t>
  </si>
  <si>
    <t>SIGLE ETAB STAGIAIRE</t>
  </si>
  <si>
    <t>ETABLISSEMENT STAGIAIRE</t>
  </si>
  <si>
    <t>COMMUNE ETAB STAGIAIRE</t>
  </si>
  <si>
    <t>Adresse mail établissement STAGIAIRE</t>
  </si>
  <si>
    <t>QUOT.</t>
  </si>
  <si>
    <t>PERNET</t>
  </si>
  <si>
    <t>AUDE</t>
  </si>
  <si>
    <t>O</t>
  </si>
  <si>
    <t>5</t>
  </si>
  <si>
    <t>72
03/04/2023
Ouverture campagne : 28/02/2023</t>
  </si>
  <si>
    <t>HISTOIRE GEOGRAPHIE</t>
  </si>
  <si>
    <t>Aude.Pernet@ac-nancy-metz.fr</t>
  </si>
  <si>
    <t>1</t>
  </si>
  <si>
    <t>FULRAD</t>
  </si>
  <si>
    <t>ce.0572184P@ac-nancy-metz.fr</t>
  </si>
  <si>
    <t>GERARD
Mail envoyé à l'établ le 01/03
Me suis trompée d'établissement
Mail envoyé à Stanislas le 2 mars
En fait il est resté dans les brouillons...
C'est nous qui allons donc l'inscrire : j'ai envoyé un mail à l'établissement et à Gérard Eva le 8 mars 2023</t>
  </si>
  <si>
    <t>EVA BERTHE JULI
Mail envoyé à l'intéressée et à l'établissement le 24/03/2023</t>
  </si>
  <si>
    <t>BANCEL</t>
  </si>
  <si>
    <t>OUI MAIL</t>
  </si>
  <si>
    <t xml:space="preserve">73
04/04/2023
Ouverture campagne : 28/02
ANNULEE
</t>
  </si>
  <si>
    <t>82
12/05/2023
Ouverture de campagne : 22/03/2023</t>
  </si>
  <si>
    <t>ANGLAIS</t>
  </si>
  <si>
    <t>eva.gerard@ac-nancy-metz.fr</t>
  </si>
  <si>
    <t>STANISLAS</t>
  </si>
  <si>
    <t xml:space="preserve">Eva </t>
  </si>
  <si>
    <t>MARTIN
Mail envoyé à l'établ le 28/02
Est convoquée</t>
  </si>
  <si>
    <t>AXELLE
Mail envoyé à l'intéressée et à l'établissement le 24/03/2023</t>
  </si>
  <si>
    <t>MARTIN</t>
  </si>
  <si>
    <t>73
04/04/2023
Ouverture campagne : 28/02/2023
ANNULEE</t>
  </si>
  <si>
    <t>LETTRES MODERNES</t>
  </si>
  <si>
    <t>Axelle.Martin@ac-nancy-metz.fr</t>
  </si>
  <si>
    <t>SIMONE DE BEAUVOIR</t>
  </si>
  <si>
    <t>VANDOEUVRE LES NANCY CEDEX</t>
  </si>
  <si>
    <t>ce.0541515D@ac-nancy-metz.fr</t>
  </si>
  <si>
    <t>Campagne ouverte</t>
  </si>
  <si>
    <t>KEMPF
Mail envoyé à son établ + à lui le 6 mars 2023</t>
  </si>
  <si>
    <t>MATHIEU</t>
  </si>
  <si>
    <t>KEMPF</t>
  </si>
  <si>
    <t>65
Déjà passé</t>
  </si>
  <si>
    <t>75
Ouverture campagne : 07/03/2023
Sesssion : 11/04/2023</t>
  </si>
  <si>
    <t>MATHEMATIQUES</t>
  </si>
  <si>
    <t>Mathieu.Kempf@ac-nancy-metz.fr</t>
  </si>
  <si>
    <t>LOUISE MICHEL</t>
  </si>
  <si>
    <t>ce.0550011N@ac-nancy-metz.fr</t>
  </si>
  <si>
    <t>ARNAUD
A DEMISSIONNE</t>
  </si>
  <si>
    <t>CELINE</t>
  </si>
  <si>
    <t>ARNAUD</t>
  </si>
  <si>
    <t>en fauteuil</t>
  </si>
  <si>
    <t>76
13/04/2023</t>
  </si>
  <si>
    <t>ALLEMAND</t>
  </si>
  <si>
    <t>Celine.Arnaud@ac-nancy-metz.fr</t>
  </si>
  <si>
    <t>HANDICAP
En fauteuil</t>
  </si>
  <si>
    <t xml:space="preserve">LGT           </t>
  </si>
  <si>
    <t xml:space="preserve">ROBERT SCHUMAN                </t>
  </si>
  <si>
    <t xml:space="preserve">METZ CEDEX 03             </t>
  </si>
  <si>
    <t>ce.0570057C@ac-nancy-metz.fr</t>
  </si>
  <si>
    <t>JAKUBIAK</t>
  </si>
  <si>
    <t>SOPHIE</t>
  </si>
  <si>
    <t>77
14/04/2023</t>
  </si>
  <si>
    <t>SCIENCES DE LA VIE ET DE LA TERRE</t>
  </si>
  <si>
    <t>Sophie.Jakubiak@ac-nancy-metz.fr</t>
  </si>
  <si>
    <t>LOUIS DE CORMONTAIGNE</t>
  </si>
  <si>
    <t>METZ CEDEX 01</t>
  </si>
  <si>
    <t>ce.0573227Y@ac-nancy-metz.fr</t>
  </si>
  <si>
    <t>ARNOULD</t>
  </si>
  <si>
    <t>GAELLE</t>
  </si>
  <si>
    <t>77
14/04/2023
Ouverture campagne  : 07/03/2023</t>
  </si>
  <si>
    <t>gaelle-audrey.arnould@ac-nancy-metz.fr</t>
  </si>
  <si>
    <t>LARMINACH</t>
  </si>
  <si>
    <t>FLORIAN</t>
  </si>
  <si>
    <t>PHILOSOPHIE</t>
  </si>
  <si>
    <t>Florian.Larminach@ac-nancy-metz.fr</t>
  </si>
  <si>
    <t xml:space="preserve">LPO           </t>
  </si>
  <si>
    <t xml:space="preserve">LOUIS DE CORMONTAIGNE         </t>
  </si>
  <si>
    <t xml:space="preserve">METZ CEDEX 01             </t>
  </si>
  <si>
    <t>PELETTE</t>
  </si>
  <si>
    <t>KEVIN</t>
  </si>
  <si>
    <t>77
14/04/2023
Ouverture campagne : 07/03/2023</t>
  </si>
  <si>
    <t>EDUCATION PHYSIQUE ET SPORTIVE</t>
  </si>
  <si>
    <t>Kevin.Pelette@ac-nancy-metz.fr</t>
  </si>
  <si>
    <t xml:space="preserve">CHAVEROU
Mail envoyé à l'établ pour qu'il l'inscrive le 14/03
</t>
  </si>
  <si>
    <t>ANTOINE</t>
  </si>
  <si>
    <t>CHAVEROU</t>
  </si>
  <si>
    <t xml:space="preserve">78
</t>
  </si>
  <si>
    <t>78
Ouverture campagne : 14/03/2023
Sesssion : 04/05/2023</t>
  </si>
  <si>
    <t>Antoine.Chaverou@ac-nancy-metz.fr</t>
  </si>
  <si>
    <t>CHARLES DE GAULLE</t>
  </si>
  <si>
    <t>ce.0573269U@ac-nancy-metz.fr</t>
  </si>
  <si>
    <t>ORY
Mail envoyé à l établ et au collègue le 14/03
Retour du collègue : dit qu'il a suivi le regroupement 49.
Mais pas de signature sur la liste d'émargement.
Lui ai renvoyé un mail le 16 mars.
Son principal a certifié qu'il avait suivi la formation.</t>
  </si>
  <si>
    <t>THOMAS</t>
  </si>
  <si>
    <t>ORY</t>
  </si>
  <si>
    <t>2</t>
  </si>
  <si>
    <t>49</t>
  </si>
  <si>
    <t>Thomas.Ory@ac-nancy-metz.fr</t>
  </si>
  <si>
    <t>HURLEVENT</t>
  </si>
  <si>
    <t>ce.0572480L@ac-nancy-metz.fr</t>
  </si>
  <si>
    <t>PELINI
Mail envoyé à son établ et à lui le 14/03</t>
  </si>
  <si>
    <t>SEVERIN</t>
  </si>
  <si>
    <t>PELINI</t>
  </si>
  <si>
    <t>49
Déjà passé</t>
  </si>
  <si>
    <t>Severin.Pelini@ac-nancy-metz.fr</t>
  </si>
  <si>
    <t>MARYSE BASTIE</t>
  </si>
  <si>
    <t>ce.0570077Z@ac-nancy-metz.fr</t>
  </si>
  <si>
    <t>SCHMITT
Mail envoyé à son établ et à lui le 14/03</t>
  </si>
  <si>
    <t>ROBIN</t>
  </si>
  <si>
    <t>SCHMITT</t>
  </si>
  <si>
    <t>63
10/03/2023
Campagne fermée</t>
  </si>
  <si>
    <t>robin-jacques.schmitt@ac-nancy-metz.fr</t>
  </si>
  <si>
    <t>JULIE DAUBIE</t>
  </si>
  <si>
    <t>ce.0570146Z@ac-nancy-metz.fr</t>
  </si>
  <si>
    <t>STASIAK
Mail envoyé à son établ et à elle le 14/03</t>
  </si>
  <si>
    <t>MYLENE</t>
  </si>
  <si>
    <t>DEMANGE</t>
  </si>
  <si>
    <t>ECO GEST LYCEE OPTION COMM, ORG, GRH</t>
  </si>
  <si>
    <t>Mylene.Stasiak1@ac-nancy-metz.fr</t>
  </si>
  <si>
    <t>BOUKADA
Mail envoyé à son établ et à elle le 14/03</t>
  </si>
  <si>
    <t>NADIA</t>
  </si>
  <si>
    <t>BOUKADA</t>
  </si>
  <si>
    <t>LYCEE  BOE</t>
  </si>
  <si>
    <t>63
Déjà passé</t>
  </si>
  <si>
    <t>ECO GEST LYCEE BOE</t>
  </si>
  <si>
    <t>nadia.boukada@ac-nancy-metz.fr</t>
  </si>
  <si>
    <t>BOE</t>
  </si>
  <si>
    <t>BUDA
Mail envoyé à son établ et à elle le 14/03</t>
  </si>
  <si>
    <t>PAULINE</t>
  </si>
  <si>
    <t>BUDA</t>
  </si>
  <si>
    <t>Pauline.Buda1@ac-nancy-metz.fr</t>
  </si>
  <si>
    <t>CASTELLANET</t>
  </si>
  <si>
    <t>MICKAEL</t>
  </si>
  <si>
    <t xml:space="preserve">79
05/05/2023
</t>
  </si>
  <si>
    <t>Mickael.Castellanet@ac-nancy-metz.fr</t>
  </si>
  <si>
    <t>LGT</t>
  </si>
  <si>
    <t>JULES FERRY</t>
  </si>
  <si>
    <t>ce.0880055G@ac-nancy-metz.fr</t>
  </si>
  <si>
    <t>ESTEVEZ
A suivi la formation en tant que contractuel en 2021 2022. Il était bien présent : Benoit a vérifié</t>
  </si>
  <si>
    <t>CLEMENT CLAUDE</t>
  </si>
  <si>
    <t>ESTEVEZ</t>
  </si>
  <si>
    <t>1'</t>
  </si>
  <si>
    <t>50
Déjà passé</t>
  </si>
  <si>
    <t>79
Ouverture campagne : 14/03/2023
Sesssion : 05/05/2023</t>
  </si>
  <si>
    <t>clement-claude.estevez@ac-nancy-metz.fr</t>
  </si>
  <si>
    <t>RENE GAILLARD</t>
  </si>
  <si>
    <t>ce.0540004L@ac-nancy-metz.fr</t>
  </si>
  <si>
    <t>GUESSOUM</t>
  </si>
  <si>
    <t>TASNIM</t>
  </si>
  <si>
    <t>ECO GEST LP OPTION TRANSPORT LOGISTIQUE</t>
  </si>
  <si>
    <t>Tasnim.Guessoum@ac-nancy-metz.fr</t>
  </si>
  <si>
    <t>PAUL LAPIE</t>
  </si>
  <si>
    <t>LUNEVILLE CEDEX</t>
  </si>
  <si>
    <t>ce.0540037X@ac-nancy-metz.fr</t>
  </si>
  <si>
    <t>CLAUDON</t>
  </si>
  <si>
    <t>MATHILDE</t>
  </si>
  <si>
    <t>59
Déjà passé</t>
  </si>
  <si>
    <t>Mathilde.Claudon@ac-nancy-metz.fr</t>
  </si>
  <si>
    <t>LG</t>
  </si>
  <si>
    <t>LA HAIE GRISELLE</t>
  </si>
  <si>
    <t>ce.0880030E@ac-nancy-metz.fr</t>
  </si>
  <si>
    <t>LAMY</t>
  </si>
  <si>
    <t>NATHAN</t>
  </si>
  <si>
    <t>Nathan.Lamy@ac-nancy-metz.fr</t>
  </si>
  <si>
    <t>NOEL</t>
  </si>
  <si>
    <t>YSEE</t>
  </si>
  <si>
    <t>Ysee.Noel@ac-nancy-metz.fr</t>
  </si>
  <si>
    <t>CHARLEMAGNE</t>
  </si>
  <si>
    <t>ce.0880005C@ac-nancy-metz.fr</t>
  </si>
  <si>
    <t xml:space="preserve">PALAZY
Mail envoyé à l'établ le 21 mars 2023
</t>
  </si>
  <si>
    <t>SALOME</t>
  </si>
  <si>
    <t>PALAZY</t>
  </si>
  <si>
    <t>80
09/05/2023</t>
  </si>
  <si>
    <t>Salome.Palazy@ac-nancy-metz.fr</t>
  </si>
  <si>
    <t>GRANDVILLE</t>
  </si>
  <si>
    <t>ce.0541284C@ac-nancy-metz.fr</t>
  </si>
  <si>
    <t>POGGIO
Mail envoyé à l'établ le 21 mars 2023</t>
  </si>
  <si>
    <t>WILLIAM</t>
  </si>
  <si>
    <t>POGGIO</t>
  </si>
  <si>
    <t>William.Poggio@ac-nancy-metz.fr</t>
  </si>
  <si>
    <t>HENRI LORITZ</t>
  </si>
  <si>
    <t>NANCY CEDEX</t>
  </si>
  <si>
    <t>ce.0540042C@ac-nancy-metz.fr</t>
  </si>
  <si>
    <t>THARY
Mail envoyé à l'établ le 21 mars 2023
A déjà suivi la formation l'an passé / Loic  : vu avec M. Ribon</t>
  </si>
  <si>
    <t>MELLIE</t>
  </si>
  <si>
    <t>THARY</t>
  </si>
  <si>
    <t>mellie.thary@ac-nancy-metz.fr</t>
  </si>
  <si>
    <t>BOURCIER
Mail envoyé à l'établissement le 21 mars 2023 et à lui même</t>
  </si>
  <si>
    <t>BOURCIER</t>
  </si>
  <si>
    <t>51</t>
  </si>
  <si>
    <t>80
Ouverture campagne : 21/03/2023
Sesssion : 09/05/2023</t>
  </si>
  <si>
    <t>SBSSA LP</t>
  </si>
  <si>
    <t>Florian-Arnaud.Bourcier@ac-nancy-metz.fr</t>
  </si>
  <si>
    <t xml:space="preserve">LP </t>
  </si>
  <si>
    <t>BERTRAND SCHWARTZ</t>
  </si>
  <si>
    <t>POMPEY</t>
  </si>
  <si>
    <t>ce.0540085Z@ac-nancy-metz.fr</t>
  </si>
  <si>
    <t>AUBERT
Mail envoyé à l'établissement le 21 mars 2023 et à lui même</t>
  </si>
  <si>
    <t>AXEL</t>
  </si>
  <si>
    <t>AUBERT</t>
  </si>
  <si>
    <t>51
Déjà passé</t>
  </si>
  <si>
    <t>Axel.Aubert1@ac-nancy-metz.fr</t>
  </si>
  <si>
    <t xml:space="preserve">ARTHUR VAROQUAUX              </t>
  </si>
  <si>
    <t xml:space="preserve">TOMBLAINE                 </t>
  </si>
  <si>
    <t>ce.0540044E@ac-nancy-metz.fr</t>
  </si>
  <si>
    <t>BEDON
Mail envoyé à l'établissement le 21 mars 2023 et à elle même</t>
  </si>
  <si>
    <t>BEDON</t>
  </si>
  <si>
    <t>Mathilde.Bedon1@ac-nancy-metz.fr</t>
  </si>
  <si>
    <t>GUYNEMER</t>
  </si>
  <si>
    <t>ce.0541819J@ac-nancy-metz.fr</t>
  </si>
  <si>
    <t>MALRAISON</t>
  </si>
  <si>
    <t>GAUTIER</t>
  </si>
  <si>
    <t>81
11/05/2023</t>
  </si>
  <si>
    <t>Gautier.Malraison@ac-nancy-metz.fr</t>
  </si>
  <si>
    <t>JEAN MARIE PELT</t>
  </si>
  <si>
    <t>ce.0572025S@ac-nancy-metz.fr</t>
  </si>
  <si>
    <t>MILLIAN</t>
  </si>
  <si>
    <t>3</t>
  </si>
  <si>
    <t>ECO GEST LP OPTION COMMERCE ET VENTE</t>
  </si>
  <si>
    <t>Arnaud.Millian@ac-nancy-metz.fr</t>
  </si>
  <si>
    <t>SOPHIE GERMAIN</t>
  </si>
  <si>
    <t>THIONVILLE CEDEX</t>
  </si>
  <si>
    <t>ce.0572028V@ac-nancy-metz.fr</t>
  </si>
  <si>
    <t>REGNIER</t>
  </si>
  <si>
    <t>MATTHIAS</t>
  </si>
  <si>
    <t>Matthias.Regnier@ac-nancy-metz.fr</t>
  </si>
  <si>
    <t>SAINDOU</t>
  </si>
  <si>
    <t>IKAMOUD'DIN</t>
  </si>
  <si>
    <t>STMS LYCEE</t>
  </si>
  <si>
    <t>ikamoud-din.saindou@ac-nancy-metz.fr</t>
  </si>
  <si>
    <t>ROSA PARKS</t>
  </si>
  <si>
    <t>ce.0572027U@ac-nancy-metz.fr</t>
  </si>
  <si>
    <t>CHRISTOPHE</t>
  </si>
  <si>
    <t>66
16/03/2023
Campagne fermée</t>
  </si>
  <si>
    <t>81
Ouverture campagne : 21/03/2023
Sesssion : 11/05/2023</t>
  </si>
  <si>
    <t>Thomas.Christophe@ac-nancy-metz.fr</t>
  </si>
  <si>
    <t>HELENE BOUCHER</t>
  </si>
  <si>
    <t>ce.0570107G@ac-nancy-metz.fr</t>
  </si>
  <si>
    <t>était présent le 16 mars</t>
  </si>
  <si>
    <t>DUMEZ</t>
  </si>
  <si>
    <t>MARGOT</t>
  </si>
  <si>
    <t>Margot.Dumez@ac-nancy-metz.fr</t>
  </si>
  <si>
    <t>DE LA CANNER</t>
  </si>
  <si>
    <t>ce.0570315H@ac-nancy-metz.fr</t>
  </si>
  <si>
    <t>GERVAISE</t>
  </si>
  <si>
    <t>LUCIE MADELEINE</t>
  </si>
  <si>
    <t>66
Déjà passé</t>
  </si>
  <si>
    <t>Mail du 1/03/2023 : elle s'est arrangée à l'interne pour assister à la formation du 16 mars / Gr 66</t>
  </si>
  <si>
    <t>DOCUMENTATION</t>
  </si>
  <si>
    <t>Lucie-Madeleine.Gervaise@ac-nancy-metz.fr</t>
  </si>
  <si>
    <t>GIRARD--LATARTE
Mail envoyé à l'établ le 21 mars 2023</t>
  </si>
  <si>
    <t>LEANNE
En congé maternité</t>
  </si>
  <si>
    <t>GIRARD</t>
  </si>
  <si>
    <t>82
12/05/2023</t>
  </si>
  <si>
    <t>82
12/05/2023
En congé maternité</t>
  </si>
  <si>
    <t>Leanne.Girard--Latarte@ac-nancy-metz.fr</t>
  </si>
  <si>
    <t>JEANNE D'ARC</t>
  </si>
  <si>
    <t>ce.0540039Z@ac-nancy-metz.fr</t>
  </si>
  <si>
    <t>VILLETTE
Mail envoyé à l'établ le 21 mars 2023</t>
  </si>
  <si>
    <t>ALEXANDRE</t>
  </si>
  <si>
    <t>VILLETTE</t>
  </si>
  <si>
    <t>Alexandre.Villette@ac-nancy-metz.fr</t>
  </si>
  <si>
    <t>KURES
Mail envoyé à l'interessé et à son établissment le 27/03/2023</t>
  </si>
  <si>
    <t>EDOUARD</t>
  </si>
  <si>
    <t>KURES</t>
  </si>
  <si>
    <t xml:space="preserve">67
Déjà passé
</t>
  </si>
  <si>
    <t>84
Ouverture campagne : 28/03/2023
Sesssion : 16/05/2023</t>
  </si>
  <si>
    <t>Edouard.Kures1@ac-nancy-metz.fr</t>
  </si>
  <si>
    <t>LP LYC</t>
  </si>
  <si>
    <t>EMILE GALLE</t>
  </si>
  <si>
    <t>THAON LES VOSGES CEDEX</t>
  </si>
  <si>
    <t>ce.0880064S@ac-nancy-metz.fr</t>
  </si>
  <si>
    <t>BOURGUIGNON
Mail envoyé à l'établissement le 4 avril</t>
  </si>
  <si>
    <t>OPHELIE</t>
  </si>
  <si>
    <t>BOURGUIGNON</t>
  </si>
  <si>
    <t>86
23/05/2023</t>
  </si>
  <si>
    <t>LETTRES MODERNES CLASSIQUES</t>
  </si>
  <si>
    <t>Ophelie.Bourguignon@ac-nancy-metz.fr</t>
  </si>
  <si>
    <t>GEORGES DE LA TOUR</t>
  </si>
  <si>
    <t>ce.0572757M@ac-nancy-metz.fr</t>
  </si>
  <si>
    <t>DAO-LAFONT
Mail envoyé à l'établissement le 4 avril</t>
  </si>
  <si>
    <t>LISON</t>
  </si>
  <si>
    <t>DAO-LAFONT</t>
  </si>
  <si>
    <t>Lison.Dao-Lafont@ac-nancy-metz.fr</t>
  </si>
  <si>
    <t>NUNEZ
Mail envoyé le 4 avril à son établissement et à lui même</t>
  </si>
  <si>
    <t>THEO</t>
  </si>
  <si>
    <t>NUNEZ</t>
  </si>
  <si>
    <t>60
Déjà passé</t>
  </si>
  <si>
    <t>86
Ouverture campagne : 04/04/2023
Sesssion : 23/05/2023</t>
  </si>
  <si>
    <t>Theo.Nunez@ac-nancy-metz.fr</t>
  </si>
  <si>
    <t>LOUIS VINCENT</t>
  </si>
  <si>
    <t>ce.0570058D@ac-nancy-metz.fr</t>
  </si>
  <si>
    <t>LEMIRE</t>
  </si>
  <si>
    <t>CEDRIC</t>
  </si>
  <si>
    <t>88
26/05/2023</t>
  </si>
  <si>
    <t>PHYSIQUE CHIMIE</t>
  </si>
  <si>
    <t>Cedric.Lemire@ac-nancy-metz.fr</t>
  </si>
  <si>
    <t>ce.0570106F@ac-nancy-metz.fr</t>
  </si>
  <si>
    <t>GRAH</t>
  </si>
  <si>
    <t>OCEANE</t>
  </si>
  <si>
    <t>89
30/05/2023</t>
  </si>
  <si>
    <t>EDUCATION  (CE ,CPE)</t>
  </si>
  <si>
    <t>oceane.grah@ac-nancy-metz.fr</t>
  </si>
  <si>
    <t xml:space="preserve">CLG           </t>
  </si>
  <si>
    <t xml:space="preserve">JACQUES CALLOT                </t>
  </si>
  <si>
    <t xml:space="preserve">NEUVES MAISONS            </t>
  </si>
  <si>
    <t>ce.0541573S@ac-nancy-metz.fr</t>
  </si>
  <si>
    <t>FANUCCHI
Etait bien présente à la formation du 3 février. Ai vérifié la liste d'émargement</t>
  </si>
  <si>
    <t>VALENTINE</t>
  </si>
  <si>
    <t>FANUCCHI</t>
  </si>
  <si>
    <t xml:space="preserve">52
</t>
  </si>
  <si>
    <t>90
Ouverture campagne : 11/04/2023
Sesssion : 01/06/2023</t>
  </si>
  <si>
    <t>Valentine.Fanucchi@ac-nancy-metz.fr</t>
  </si>
  <si>
    <t xml:space="preserve">LPO </t>
  </si>
  <si>
    <t xml:space="preserve">JEAN HANZELET                 </t>
  </si>
  <si>
    <t xml:space="preserve">PONT A MOUSSON CEDEX      </t>
  </si>
  <si>
    <t>ce.0541270M@ac-nancy-metz.fr</t>
  </si>
  <si>
    <t>BACHA
Mail envoyé à l'établissement</t>
  </si>
  <si>
    <t>LISA</t>
  </si>
  <si>
    <t>BACHA</t>
  </si>
  <si>
    <t>91
02/06/2023</t>
  </si>
  <si>
    <t>LETTRES HISTOIRE GEOGRAPHIE</t>
  </si>
  <si>
    <t>Lisa.Bacha@ac-nancy-metz.fr</t>
  </si>
  <si>
    <t>0540077R</t>
  </si>
  <si>
    <t>ALFRED MEZIERES</t>
  </si>
  <si>
    <t>LONGWY CEDEX</t>
  </si>
  <si>
    <t>ce.0540077R@ac-nancy-metz.fr</t>
  </si>
  <si>
    <t>DESSERTAINE
Mail envoyé à l'établissement</t>
  </si>
  <si>
    <t>LENA</t>
  </si>
  <si>
    <t>DESSERTAINE</t>
  </si>
  <si>
    <t>SCIENCES ECONOMIQUES ET SOCIALES</t>
  </si>
  <si>
    <t>Lena.Dessertaine@ac-nancy-metz.fr</t>
  </si>
  <si>
    <t>ce.0540030P@ac-nancy-metz.fr</t>
  </si>
  <si>
    <t>HORNEZ
Mail envoyé à l'établissement</t>
  </si>
  <si>
    <t>MANON ANNE SEVE</t>
  </si>
  <si>
    <t>HORNEZ</t>
  </si>
  <si>
    <t>Manon-Anne-Seve.Hornez@ac-nancy-metz.fr</t>
  </si>
  <si>
    <t>LE DOUARIN
Mail envoyé à l'établissement</t>
  </si>
  <si>
    <t>NICOLAS DENIS J</t>
  </si>
  <si>
    <t>LE DOUARIN</t>
  </si>
  <si>
    <t>nicolas-denis-j.le-douarin@ac-nancy-metz.fr</t>
  </si>
  <si>
    <t>QUETELART
Mail envoyé à l'établissement</t>
  </si>
  <si>
    <t>AMELIE</t>
  </si>
  <si>
    <t>QUETELART</t>
  </si>
  <si>
    <t>Amelie.Quetelart@ac-nancy-metz.fr</t>
  </si>
  <si>
    <t xml:space="preserve">HARRE
Mail envoyé à l'établ et à elle le 12 avril
</t>
  </si>
  <si>
    <t>MELISANDE</t>
  </si>
  <si>
    <t>HARRE</t>
  </si>
  <si>
    <t>48
Déjà passé</t>
  </si>
  <si>
    <t>91
Ouverture campagne : 11/04/2023
Sesssion : 02/06/2023</t>
  </si>
  <si>
    <t>Melisande.Harre@ac-nancy-metz.fr</t>
  </si>
  <si>
    <t>LOUIS BERTRAND</t>
  </si>
  <si>
    <t>BRIEY CEDEX</t>
  </si>
  <si>
    <t>ce.0541286E@ac-nancy-metz.fr</t>
  </si>
  <si>
    <t>HOUBART</t>
  </si>
  <si>
    <t>JULINE</t>
  </si>
  <si>
    <t>92
05/06/2023</t>
  </si>
  <si>
    <t>ARTS APPLIQ</t>
  </si>
  <si>
    <t>Juline.Houbart@ac-nancy-metz.fr</t>
  </si>
  <si>
    <t>DE LA COMMUNICATION</t>
  </si>
  <si>
    <t>ce.0573281G@ac-nancy-metz.fr</t>
  </si>
  <si>
    <t>SCURTO</t>
  </si>
  <si>
    <t>GUILLAUME</t>
  </si>
  <si>
    <t>Guillaume-Valen.Scurto@ac-nancy-metz.fr</t>
  </si>
  <si>
    <t>GAGNEAUD</t>
  </si>
  <si>
    <t>JEAN</t>
  </si>
  <si>
    <t>93
06/06/2023</t>
  </si>
  <si>
    <t>Jean.Gagneaud@ac-nancy-metz.fr</t>
  </si>
  <si>
    <t>LOUIS ARMAND</t>
  </si>
  <si>
    <t>ce.0541501N@ac-nancy-metz.fr</t>
  </si>
  <si>
    <t>GOSSEREZ</t>
  </si>
  <si>
    <t>ISABELLE JEANNE</t>
  </si>
  <si>
    <t>situation handicap mobilier adapté. Mi-temps thérapeuthique</t>
  </si>
  <si>
    <t>Isabelle.Lepage@ac-nancy-metz.fr</t>
  </si>
  <si>
    <t>HANDICAP
situation handicap mobilier adapté. Mi-temps thérapeuthique</t>
  </si>
  <si>
    <t>JEAN LAMOUR</t>
  </si>
  <si>
    <t>ce.0541327Z@ac-nancy-metz.fr</t>
  </si>
  <si>
    <t>LATOURTE</t>
  </si>
  <si>
    <t>JULES</t>
  </si>
  <si>
    <t>Jules.Latourte@ac-nancy-metz.fr</t>
  </si>
  <si>
    <t>NIKI DE SAINT PHALLE</t>
  </si>
  <si>
    <t xml:space="preserve">NANCY                     </t>
  </si>
  <si>
    <t>BRAUN</t>
  </si>
  <si>
    <t>53</t>
  </si>
  <si>
    <t>94
Ouverture campagne : 16/05/2023
Sesssion : 08/06/2023</t>
  </si>
  <si>
    <t>Guillaume.Braun@ac-nancy-metz.fr</t>
  </si>
  <si>
    <t>PIERRE MESSMER</t>
  </si>
  <si>
    <t>ce.0570097W@ac-nancy-metz.fr</t>
  </si>
  <si>
    <t>BALCI</t>
  </si>
  <si>
    <t>ESRA</t>
  </si>
  <si>
    <t>53
ANNULE</t>
  </si>
  <si>
    <t>Esra.Balci@ac-nancy-metz.fr</t>
  </si>
  <si>
    <t>MANGIN</t>
  </si>
  <si>
    <t>SARREBOURG CEDEX</t>
  </si>
  <si>
    <t>ce.0570094T@ac-nancy-metz.fr</t>
  </si>
  <si>
    <t>MEYER</t>
  </si>
  <si>
    <t>MARILYNE</t>
  </si>
  <si>
    <t>53
Session annulée</t>
  </si>
  <si>
    <t>Marilyne.Meyer@ac-nancy-metz.fr</t>
  </si>
  <si>
    <t>ERCKMANN-CHATRIAN</t>
  </si>
  <si>
    <t>PHALSBOURG CEDEX</t>
  </si>
  <si>
    <t>ce.0572815A@ac-nancy-metz.fr</t>
  </si>
  <si>
    <t>COQUEREL</t>
  </si>
  <si>
    <t>EMELINE</t>
  </si>
  <si>
    <t>68
27/03/2023
Campagne ferme le 01/03/2023</t>
  </si>
  <si>
    <t>Mail envoyé à l'intéressé et à l'établissement le 13/02/2023</t>
  </si>
  <si>
    <t>emeline.coquerel@ac-nancy-metz.fr</t>
  </si>
  <si>
    <t>HENRI VOGT</t>
  </si>
  <si>
    <t>COMMERCY CEDEX</t>
  </si>
  <si>
    <t>ce.0550008K@ac-nancy-metz.fr</t>
  </si>
  <si>
    <t>LAMBERT</t>
  </si>
  <si>
    <t>PAUL</t>
  </si>
  <si>
    <t>Paul.Lambert@ac-nancy-metz.fr</t>
  </si>
  <si>
    <t>EMILIE CARLES</t>
  </si>
  <si>
    <t>ce.0550848Y@ac-nancy-metz.fr</t>
  </si>
  <si>
    <t>AMROUCHE</t>
  </si>
  <si>
    <t>71
31/03/2023
Campagne ferme le 01/03/2023</t>
  </si>
  <si>
    <t>Guillaume.Amrouche@ac-nancy-metz.fr</t>
  </si>
  <si>
    <t>DOMINIQUE LABROISE</t>
  </si>
  <si>
    <t>ce.0570095U@ac-nancy-metz.fr</t>
  </si>
  <si>
    <t>AHLOUCHE</t>
  </si>
  <si>
    <t>QUENTIN</t>
  </si>
  <si>
    <t>Quentin.Ahlouche@ac-nancy-metz.fr</t>
  </si>
  <si>
    <t xml:space="preserve">BERTRAND SCHWARTZ             </t>
  </si>
  <si>
    <t xml:space="preserve">POMPEY                    </t>
  </si>
  <si>
    <t>ALLAIN</t>
  </si>
  <si>
    <t>Lisa.Allain@ac-nancy-metz.fr</t>
  </si>
  <si>
    <t xml:space="preserve">BARBOT                        </t>
  </si>
  <si>
    <t xml:space="preserve">METZ                      </t>
  </si>
  <si>
    <t>ce.0570055A@ac-nancy-metz.fr</t>
  </si>
  <si>
    <t>BARON</t>
  </si>
  <si>
    <t>LEA</t>
  </si>
  <si>
    <t>ARTS PLASTIQUES</t>
  </si>
  <si>
    <t>Lea.Baron@ac-nancy-metz.fr</t>
  </si>
  <si>
    <t>PAUL VERLAINE</t>
  </si>
  <si>
    <t>MAIZIERES LES METZ CEDEX</t>
  </si>
  <si>
    <t>ce.0572164T@ac-nancy-metz.fr</t>
  </si>
  <si>
    <t>BENZEROUAL</t>
  </si>
  <si>
    <t>NAWEL</t>
  </si>
  <si>
    <t>Nawel.Benzeroual@ac-nancy-metz.fr</t>
  </si>
  <si>
    <t>BERCY</t>
  </si>
  <si>
    <t>JADE</t>
  </si>
  <si>
    <t>LETTRES ESPAGNOL</t>
  </si>
  <si>
    <t>Jade.Bercy@ac-nancy-metz.fr</t>
  </si>
  <si>
    <t>0541283B</t>
  </si>
  <si>
    <t>SEP</t>
  </si>
  <si>
    <t>JEAN HANZELET</t>
  </si>
  <si>
    <t>PONT A MOUSSON CEDEX</t>
  </si>
  <si>
    <t>ce.0541283B@ac-nancy-metz.fr</t>
  </si>
  <si>
    <t>BERKANE</t>
  </si>
  <si>
    <t>MOHAMED</t>
  </si>
  <si>
    <t>ECO GEST LYCEE OPTION MARKETING</t>
  </si>
  <si>
    <t>Mohamed.Berkane@ac-nancy-metz.fr</t>
  </si>
  <si>
    <t>BESSAOU</t>
  </si>
  <si>
    <t>JULIE</t>
  </si>
  <si>
    <t>Julie.Bessaou@ac-nancy-metz.fr</t>
  </si>
  <si>
    <t xml:space="preserve">VINCENT VAN GOGH              </t>
  </si>
  <si>
    <t xml:space="preserve">BLENOD LES PONT A MOUSSON </t>
  </si>
  <si>
    <t>ce.0541576V@ac-nancy-metz.fr</t>
  </si>
  <si>
    <t>BLOSSE</t>
  </si>
  <si>
    <t>SIMON</t>
  </si>
  <si>
    <t>Simon.Blosse@ac-nancy-metz.fr</t>
  </si>
  <si>
    <t>JACQUES MARQUETTE</t>
  </si>
  <si>
    <t>ce.0540058V@ac-nancy-metz.fr</t>
  </si>
  <si>
    <t>BOUTEVILLE</t>
  </si>
  <si>
    <t>Guillaume.Bouteville@ac-nancy-metz.fr</t>
  </si>
  <si>
    <t>ANTOINE DE SAINT-EXUPERY</t>
  </si>
  <si>
    <t>ce.0570023R@ac-nancy-metz.fr</t>
  </si>
  <si>
    <t>BRECY</t>
  </si>
  <si>
    <t>MAYA</t>
  </si>
  <si>
    <t>Maya.Brecy@ac-nancy-metz.fr</t>
  </si>
  <si>
    <t>BURTAIRE</t>
  </si>
  <si>
    <t>CELIA</t>
  </si>
  <si>
    <t>Celia.Burtaire@ac-nancy-metz.fr</t>
  </si>
  <si>
    <t xml:space="preserve">MARIE MARVINGT                </t>
  </si>
  <si>
    <t>ce.0540061Y@ac-nancy-metz.fr</t>
  </si>
  <si>
    <t>CHAN</t>
  </si>
  <si>
    <t>ALEXIA</t>
  </si>
  <si>
    <t>Alexia.Chan@ac-nancy-metz.fr</t>
  </si>
  <si>
    <t>CONROUX</t>
  </si>
  <si>
    <t>ELISE</t>
  </si>
  <si>
    <t>Elise.Conroux@ac-nancy-metz.fr</t>
  </si>
  <si>
    <t xml:space="preserve">HURLEVENT                     </t>
  </si>
  <si>
    <t xml:space="preserve">HAYANGE                   </t>
  </si>
  <si>
    <t>CORDIER</t>
  </si>
  <si>
    <t>LOAN</t>
  </si>
  <si>
    <t>Loan.Cordier@ac-nancy-metz.fr</t>
  </si>
  <si>
    <t>DA FONTE</t>
  </si>
  <si>
    <t>MARIE</t>
  </si>
  <si>
    <t>marie.da-fonte@ac-nancy-metz.fr</t>
  </si>
  <si>
    <t>ARTHUR VAROQUAUX</t>
  </si>
  <si>
    <t>D'ANDREA</t>
  </si>
  <si>
    <t>CLEMENT</t>
  </si>
  <si>
    <t>Clement.D-Andrea@ac-nancy-metz.fr</t>
  </si>
  <si>
    <t>VINCENT VAN GOGH</t>
  </si>
  <si>
    <t>DELOGE</t>
  </si>
  <si>
    <t>PIERRE-OLIVIER</t>
  </si>
  <si>
    <t>Pierre-Olivier.Deloge@ac-nancy-metz.fr</t>
  </si>
  <si>
    <t>JEAN ROSTAND</t>
  </si>
  <si>
    <t>ce.0572088K@ac-nancy-metz.fr</t>
  </si>
  <si>
    <t>DEVOT</t>
  </si>
  <si>
    <t>LAETITIA</t>
  </si>
  <si>
    <t>BOE TP MAIS MI TEMPS DE DROIT</t>
  </si>
  <si>
    <t>laetitia-odette.devot@ac-nancy-metz.fr</t>
  </si>
  <si>
    <t>BOE
BOE TP MAIS MI TEMPS DE DROIT</t>
  </si>
  <si>
    <t xml:space="preserve">LOUIS LAPICQUE                </t>
  </si>
  <si>
    <t xml:space="preserve">EPINAL CEDEX              </t>
  </si>
  <si>
    <t>ce.0880019T@ac-nancy-metz.fr</t>
  </si>
  <si>
    <t>DIDIOT</t>
  </si>
  <si>
    <t>CHARLENE</t>
  </si>
  <si>
    <t>Charlene.Didiot@ac-nancy-metz.fr</t>
  </si>
  <si>
    <t xml:space="preserve">DE LA CANNER                  </t>
  </si>
  <si>
    <t xml:space="preserve">KEDANGE SUR CANNER        </t>
  </si>
  <si>
    <t>DJILLALI</t>
  </si>
  <si>
    <t>CHLOE</t>
  </si>
  <si>
    <t>4</t>
  </si>
  <si>
    <t>Chloe.Djillali@ac-nancy-metz.fr</t>
  </si>
  <si>
    <t>RENE CASSIN</t>
  </si>
  <si>
    <t>ce.0570124A@ac-nancy-metz.fr</t>
  </si>
  <si>
    <t>DUMORTIER</t>
  </si>
  <si>
    <t>Martin.Dumortier@ac-nancy-metz.fr</t>
  </si>
  <si>
    <t>EL HAMDAOUY</t>
  </si>
  <si>
    <t>ASSIA</t>
  </si>
  <si>
    <t>EL HAMDAOUY HAMMOU</t>
  </si>
  <si>
    <t>ESPAGNOL</t>
  </si>
  <si>
    <t>Assia.El-Hamdaouy@ac-nancy-metz.fr</t>
  </si>
  <si>
    <t>ET DES TECHNO INNOV. C. JULLY</t>
  </si>
  <si>
    <t>ST AVOLD CEDEX</t>
  </si>
  <si>
    <t>ce.0570087K@ac-nancy-metz.fr</t>
  </si>
  <si>
    <t>EL MESSAOUDI</t>
  </si>
  <si>
    <t>OUAHID</t>
  </si>
  <si>
    <t>Ouahid.El-Messaoudi@ac-nancy-metz.fr</t>
  </si>
  <si>
    <t>JEAN MARC REISER</t>
  </si>
  <si>
    <t>ce.0541605B@ac-nancy-metz.fr</t>
  </si>
  <si>
    <t>FARSY</t>
  </si>
  <si>
    <t>CHARLINE</t>
  </si>
  <si>
    <t>Charline.Farsy@ac-nancy-metz.fr</t>
  </si>
  <si>
    <t>THÉODORE MONOD</t>
  </si>
  <si>
    <t>ce.0542418K@ac-nancy-metz.fr</t>
  </si>
  <si>
    <t>FAYER</t>
  </si>
  <si>
    <t>VALENTIN</t>
  </si>
  <si>
    <t>Valentin.Fayer@ac-nancy-metz.fr</t>
  </si>
  <si>
    <t>BERGPFAD</t>
  </si>
  <si>
    <t>ce.0572359E@ac-nancy-metz.fr</t>
  </si>
  <si>
    <t>FUENTES</t>
  </si>
  <si>
    <t>Julie.Fuentes@ac-nancy-metz.fr</t>
  </si>
  <si>
    <t>LA FONTAINE</t>
  </si>
  <si>
    <t>ce.0541469D@ac-nancy-metz.fr</t>
  </si>
  <si>
    <t>GIUSTINIANI</t>
  </si>
  <si>
    <t>MAXENCE</t>
  </si>
  <si>
    <t>Maxence.Giustiniani@ac-nancy-metz.fr</t>
  </si>
  <si>
    <t>HENRI POINCARE</t>
  </si>
  <si>
    <t>ce.0540038Y@ac-nancy-metz.fr</t>
  </si>
  <si>
    <t>GOERGEN</t>
  </si>
  <si>
    <t>MANON</t>
  </si>
  <si>
    <t>Manon.Goergen@ac-nancy-metz.fr</t>
  </si>
  <si>
    <t>GRAFF</t>
  </si>
  <si>
    <t>BERENICE</t>
  </si>
  <si>
    <t>Berenice.Graff@ac-nancy-metz.fr</t>
  </si>
  <si>
    <t>JEAN-AUGUSTE MARGUERITTE</t>
  </si>
  <si>
    <t>VERDUN CEDEX</t>
  </si>
  <si>
    <t>ce.0550025D@ac-nancy-metz.fr</t>
  </si>
  <si>
    <t>GUILLOCHON</t>
  </si>
  <si>
    <t>THIBAULT</t>
  </si>
  <si>
    <t>Thibault.Guillochon@ac-nancy-metz.fr</t>
  </si>
  <si>
    <t>GUIOT</t>
  </si>
  <si>
    <t>REMI</t>
  </si>
  <si>
    <t>Remi.Guiot@ac-nancy-metz.fr</t>
  </si>
  <si>
    <t>HASTERT</t>
  </si>
  <si>
    <t>TEDY</t>
  </si>
  <si>
    <t>ABS</t>
  </si>
  <si>
    <t>Tedy.Hastert@ac-nancy-metz.fr</t>
  </si>
  <si>
    <t>VAUBAN</t>
  </si>
  <si>
    <t>ce.0541288G@ac-nancy-metz.fr</t>
  </si>
  <si>
    <t>HORNBECK</t>
  </si>
  <si>
    <t>Mathieu.Hornbeck@ac-nancy-metz.fr</t>
  </si>
  <si>
    <t>CAMILLE CLAUDEL</t>
  </si>
  <si>
    <t>ce.0881369K@ac-nancy-metz.fr</t>
  </si>
  <si>
    <t>IHLER</t>
  </si>
  <si>
    <t>KATIA</t>
  </si>
  <si>
    <t>Katia.Ihler@ac-nancy-metz.fr</t>
  </si>
  <si>
    <t>JANIN</t>
  </si>
  <si>
    <t>Lea.Janin@ac-nancy-metz.fr</t>
  </si>
  <si>
    <t xml:space="preserve">LOUIS MAJORELLE               </t>
  </si>
  <si>
    <t xml:space="preserve">TOUL                      </t>
  </si>
  <si>
    <t>ce.0540066D@ac-nancy-metz.fr</t>
  </si>
  <si>
    <t>KEROUAZ</t>
  </si>
  <si>
    <t>NOURA</t>
  </si>
  <si>
    <t>MANJI</t>
  </si>
  <si>
    <t>ECO GEST LYCEE OPTION COMPTABILITE ET FINANCE</t>
  </si>
  <si>
    <t>Noura.Kerouaz@ac-nancy-metz.fr</t>
  </si>
  <si>
    <t>PIERRE ET MARIE CURIE</t>
  </si>
  <si>
    <t>NEUFCHATEAU</t>
  </si>
  <si>
    <t>ce.0880040R@ac-nancy-metz.fr</t>
  </si>
  <si>
    <t>KIEFER</t>
  </si>
  <si>
    <t>Marie.Kiefer@ac-nancy-metz.fr</t>
  </si>
  <si>
    <t xml:space="preserve">RENE CASSIN                   </t>
  </si>
  <si>
    <t xml:space="preserve">GUENANGE                  </t>
  </si>
  <si>
    <t>ce.0573244S@ac-nancy-metz.fr</t>
  </si>
  <si>
    <t>KIEFFER</t>
  </si>
  <si>
    <t>CLAIRE</t>
  </si>
  <si>
    <t>Claire.Kieffer@ac-nancy-metz.fr</t>
  </si>
  <si>
    <t xml:space="preserve">LOUIS PASTEUR                 </t>
  </si>
  <si>
    <t xml:space="preserve">FAULQUEMONT               </t>
  </si>
  <si>
    <t>ce.0572176F@ac-nancy-metz.fr</t>
  </si>
  <si>
    <t>KLEKOWICKI</t>
  </si>
  <si>
    <t>GABRIEL</t>
  </si>
  <si>
    <t>Gabriel.Klekowicki@ac-nancy-metz.fr</t>
  </si>
  <si>
    <t>MARIE CURIE</t>
  </si>
  <si>
    <t>ce.0572009Z@ac-nancy-metz.fr</t>
  </si>
  <si>
    <t>KREDER</t>
  </si>
  <si>
    <t>BENJAMIN</t>
  </si>
  <si>
    <t>Benjamin.Kreder@ac-nancy-metz.fr</t>
  </si>
  <si>
    <t>0570324T</t>
  </si>
  <si>
    <t>JEAN-VICTOR PONCELET</t>
  </si>
  <si>
    <t>ce.0570324T@ac-nancy-metz.fr</t>
  </si>
  <si>
    <t>LECLET</t>
  </si>
  <si>
    <t>ESTELLE EMILIEN</t>
  </si>
  <si>
    <t>estelle-emilien.leclet@ac-nancy-metz.fr</t>
  </si>
  <si>
    <t>EMILE ZOLA</t>
  </si>
  <si>
    <t>ce.0572170Z@ac-nancy-metz.fr</t>
  </si>
  <si>
    <t>LEOSTIC-PICARD</t>
  </si>
  <si>
    <t>MAELLE</t>
  </si>
  <si>
    <t>LEOSTIC</t>
  </si>
  <si>
    <t>Maelle.Leostic@ac-nancy-metz.fr</t>
  </si>
  <si>
    <t xml:space="preserve">JEAN MOULIN                   </t>
  </si>
  <si>
    <t>ce.0541569M@ac-nancy-metz.fr</t>
  </si>
  <si>
    <t>MABROUKI</t>
  </si>
  <si>
    <t>NORA</t>
  </si>
  <si>
    <t>Nora.Mabrouki@ac-nancy-metz.fr</t>
  </si>
  <si>
    <t>JEAN ZAY</t>
  </si>
  <si>
    <t>JARNY CEDEX</t>
  </si>
  <si>
    <t>ce.0540076P@ac-nancy-metz.fr</t>
  </si>
  <si>
    <t>MARQUES FERNANDES</t>
  </si>
  <si>
    <t>MARINE</t>
  </si>
  <si>
    <t>Marine.Marques-Fernandes@ac-nancy-metz.fr</t>
  </si>
  <si>
    <t>MASSALI</t>
  </si>
  <si>
    <t>JAWAD</t>
  </si>
  <si>
    <t>Jawad.Massali@ac-nancy-metz.fr</t>
  </si>
  <si>
    <t>ERNEST BICHAT</t>
  </si>
  <si>
    <t>ce.0540034U@ac-nancy-metz.fr</t>
  </si>
  <si>
    <t>MASSON</t>
  </si>
  <si>
    <t>LOUISE</t>
  </si>
  <si>
    <t>louise.masson@ac-nancy-metz.fr</t>
  </si>
  <si>
    <t>MATTERER</t>
  </si>
  <si>
    <t>Lea.Matterer@ac-nancy-metz.fr</t>
  </si>
  <si>
    <t>MENBRIVES</t>
  </si>
  <si>
    <t>BENOIT</t>
  </si>
  <si>
    <t>Benoit.Menbrives@ac-nancy-metz.fr</t>
  </si>
  <si>
    <t>GOLBEY CEDEX</t>
  </si>
  <si>
    <t>ce.0881097P@ac-nancy-metz.fr</t>
  </si>
  <si>
    <t>NACAUD</t>
  </si>
  <si>
    <t>Jade.Nacaud@ac-nancy-metz.fr</t>
  </si>
  <si>
    <t>DU HIMMELSBERG</t>
  </si>
  <si>
    <t>SARREGUEMINES CEDEX</t>
  </si>
  <si>
    <t>ce.0572021M@ac-nancy-metz.fr</t>
  </si>
  <si>
    <t>OTTINGER</t>
  </si>
  <si>
    <t>Thomas.Ottinger@ac-nancy-metz.fr</t>
  </si>
  <si>
    <t>PARDO</t>
  </si>
  <si>
    <t>TATIANA</t>
  </si>
  <si>
    <t>Tatiana.Pardo@ac-nancy-metz.fr</t>
  </si>
  <si>
    <t xml:space="preserve">ALPHONSE CYTERE               </t>
  </si>
  <si>
    <t xml:space="preserve">RAMBERVILLERS             </t>
  </si>
  <si>
    <t>ce.0880045W@ac-nancy-metz.fr</t>
  </si>
  <si>
    <t>PARSY</t>
  </si>
  <si>
    <t>LUCIE YOLANDE J</t>
  </si>
  <si>
    <t>Lucie-Yolande-J.Parsy@ac-nancy-metz.fr</t>
  </si>
  <si>
    <t xml:space="preserve">JEAN MERMOZ                   </t>
  </si>
  <si>
    <t xml:space="preserve">YUTZ CEDEX                </t>
  </si>
  <si>
    <t>ce.0570115R@ac-nancy-metz.fr</t>
  </si>
  <si>
    <t>POLIMANN</t>
  </si>
  <si>
    <t>CHANOT</t>
  </si>
  <si>
    <t>Valentine.Polimann@ac-nancy-metz.fr</t>
  </si>
  <si>
    <t>FABERT</t>
  </si>
  <si>
    <t>ce.0570054Z@ac-nancy-metz.fr</t>
  </si>
  <si>
    <t>RAMBOUR</t>
  </si>
  <si>
    <t>Florian.Rambour@ac-nancy-metz.fr</t>
  </si>
  <si>
    <t xml:space="preserve">GEORGES DE LA TOUR            </t>
  </si>
  <si>
    <t xml:space="preserve">NANCY CEDEX               </t>
  </si>
  <si>
    <t>ce.0540041B@ac-nancy-metz.fr</t>
  </si>
  <si>
    <t>REMY</t>
  </si>
  <si>
    <t>Benjamin.Remy@ac-nancy-metz.fr</t>
  </si>
  <si>
    <t>JACQUES-YVES COUSTEAU</t>
  </si>
  <si>
    <t>ce.0572690P@ac-nancy-metz.fr</t>
  </si>
  <si>
    <t>RIEDEMANN</t>
  </si>
  <si>
    <t>PIERRE</t>
  </si>
  <si>
    <t>Pierre.Riedemann@ac-nancy-metz.fr</t>
  </si>
  <si>
    <t>JEAN DE PANGE</t>
  </si>
  <si>
    <t>ce.0570098X@ac-nancy-metz.fr</t>
  </si>
  <si>
    <t>ROIGNOT</t>
  </si>
  <si>
    <t>Pierre-Ugo-Olaf.Roignot@ac-nancy-metz.fr</t>
  </si>
  <si>
    <t>RUNATOWSKI</t>
  </si>
  <si>
    <t>Chloe.Runatowski@ac-nancy-metz.fr</t>
  </si>
  <si>
    <t>CLAUDIE HAIGNERE</t>
  </si>
  <si>
    <t>ce.0570326V@ac-nancy-metz.fr</t>
  </si>
  <si>
    <t>SAC</t>
  </si>
  <si>
    <t>Valentine.Sac@ac-nancy-metz.fr</t>
  </si>
  <si>
    <t>GABRIEL PIERNE</t>
  </si>
  <si>
    <t>ce.0570091P@ac-nancy-metz.fr</t>
  </si>
  <si>
    <t>SAIDI HACHEROUF</t>
  </si>
  <si>
    <t>LYNDA</t>
  </si>
  <si>
    <t>SAIDI</t>
  </si>
  <si>
    <t>Lynda.Hacherouf@ac-nancy-metz.fr</t>
  </si>
  <si>
    <t>SCASSOLINI</t>
  </si>
  <si>
    <t>Aude.Scassolini@ac-nancy-metz.fr</t>
  </si>
  <si>
    <t>TOTIS</t>
  </si>
  <si>
    <t>Elise.Totis@ac-nancy-metz.fr</t>
  </si>
  <si>
    <t xml:space="preserve">VANDOEUVRE LES NANCY      </t>
  </si>
  <si>
    <t>ce.0540070H@ac-nancy-metz.fr</t>
  </si>
  <si>
    <t>UC</t>
  </si>
  <si>
    <t>MELTEM</t>
  </si>
  <si>
    <t>Meltem.Uc@ac-nancy-metz.fr</t>
  </si>
  <si>
    <t>0550008</t>
  </si>
  <si>
    <t>ce.0550008@ac-nancy-metz.fr</t>
  </si>
  <si>
    <t>VAMPO</t>
  </si>
  <si>
    <t>ENZA</t>
  </si>
  <si>
    <t>Enza.Vampo@ac-nancy-metz.fr</t>
  </si>
  <si>
    <t>Présent à la formation</t>
  </si>
  <si>
    <t>Contractuel en 2021 2022_ a suivi la formation</t>
  </si>
  <si>
    <t>Convoqué ms absent Problème : les 2 sessions sont passées</t>
  </si>
  <si>
    <t>Convoqués  Absent à la 1ère session / il y en a une 2ème</t>
  </si>
  <si>
    <t>Les 2 sessions sont passées</t>
  </si>
  <si>
    <t>Campagne ferme le 01/03/2023</t>
  </si>
  <si>
    <t>Date à venir / prévenir chef établ de l'inscrire ?</t>
  </si>
  <si>
    <t>Ont été convoqués, date à venir</t>
  </si>
  <si>
    <t>RAS</t>
  </si>
  <si>
    <t>N'ont jamais été convoqués. A convoquer</t>
  </si>
  <si>
    <t>Sur les 52 qui n'ont jamais été convoqués</t>
  </si>
  <si>
    <t>TOTAL</t>
  </si>
  <si>
    <t xml:space="preserve">Campagne ferme le 01/03/2023 </t>
  </si>
  <si>
    <t>Contrôle</t>
  </si>
  <si>
    <t>juste par rapport au fichier de LoIc</t>
  </si>
  <si>
    <t>Campagne va ouvrir bientôt</t>
  </si>
  <si>
    <t>En résumé :</t>
  </si>
  <si>
    <t xml:space="preserve"> il faut trouver un regroupement pas trop éloigné de leur affectation</t>
  </si>
  <si>
    <t>Traité le 13/02/2023</t>
  </si>
  <si>
    <t>la campagne ferme le 01/03/2023</t>
  </si>
  <si>
    <t>Suivi précis</t>
  </si>
  <si>
    <t>contrôle juste</t>
  </si>
  <si>
    <t>Pour le suivi :</t>
  </si>
  <si>
    <t>En vert dans la colonne ACTIONS quand on a envoyé un mail à l'établissement et/ou au collègue</t>
  </si>
  <si>
    <t>En vert dans la colonne NOM Prénom quand le collègue est bien inscrit</t>
  </si>
  <si>
    <t>Verifier leur présence</t>
  </si>
  <si>
    <t xml:space="preserve">8
</t>
  </si>
  <si>
    <t xml:space="preserve">13
</t>
  </si>
  <si>
    <t xml:space="preserve">15
</t>
  </si>
  <si>
    <t>A enlever complétement ?</t>
  </si>
  <si>
    <t>Enlever ces 2 établissements ?</t>
  </si>
  <si>
    <t>Enlever cet établissement ?</t>
  </si>
  <si>
    <t>Ne compter que la 1/2 pour l'an prochain ?</t>
  </si>
  <si>
    <t>21A0121583</t>
  </si>
  <si>
    <t>29/03au06/04</t>
  </si>
  <si>
    <t>Sandra ZANNETTI, professeure Espagnol, lycée Poncelet, St Avold</t>
  </si>
  <si>
    <t>Patrice GOMEZ</t>
  </si>
  <si>
    <t>oui</t>
  </si>
  <si>
    <t>Recup Recup</t>
  </si>
  <si>
    <t>NICLAUSSE Laurent, professeur technologie, collège Demange, Boulay</t>
  </si>
  <si>
    <t>Nathalie VIRIOT-BERTRAND</t>
  </si>
  <si>
    <t>Patrick Teulade, CTEVS, rectorat</t>
  </si>
  <si>
    <t>Géraldine ROSSIGNOL</t>
  </si>
  <si>
    <t>Géraldine DAHLEM, IEN, Forbach</t>
  </si>
  <si>
    <t>Véronique Pech, conseillère pédagogique, DSDEN 57</t>
  </si>
  <si>
    <t>Annulation 2021 2022</t>
  </si>
  <si>
    <t>21A0121525</t>
  </si>
  <si>
    <t>16/11 au 24/11</t>
  </si>
  <si>
    <t>Patrick Teulade, CT EVS, rectorat</t>
  </si>
  <si>
    <t>Caroline VASSON, cheffe de la Division des Affaires Juridiques, rectorat</t>
  </si>
  <si>
    <t>Phuong BALBOA-LE, principale collège Lemberg</t>
  </si>
  <si>
    <t>David MOSCA</t>
  </si>
  <si>
    <t>oui le 31 mai</t>
  </si>
  <si>
    <t>21A0121587</t>
  </si>
  <si>
    <t>05/04au27/04</t>
  </si>
  <si>
    <t>Emmanuel PERRIGNON</t>
  </si>
  <si>
    <t>Alain GRUN</t>
  </si>
  <si>
    <t>Pascale DOUAH</t>
  </si>
  <si>
    <t>21A0121588</t>
  </si>
  <si>
    <t>RéCUPERATION PREVUE  2022-2023</t>
  </si>
  <si>
    <t>Ou supprimer complètement les 3 lignes ?</t>
  </si>
  <si>
    <t>Je ne compte que la 1/2 des effectifs pour an prochain ?</t>
  </si>
  <si>
    <t>J'enlève la ligne ?</t>
  </si>
  <si>
    <t>Je supprime la ligne ?</t>
  </si>
  <si>
    <t>Je ne comprends pas. Pas de lycée Poincaré</t>
  </si>
  <si>
    <t xml:space="preserve">53
</t>
  </si>
  <si>
    <t xml:space="preserve">54
</t>
  </si>
  <si>
    <t xml:space="preserve">55
</t>
  </si>
  <si>
    <t>Vacances de la Toussaint</t>
  </si>
  <si>
    <t>du 21 octobre 2023 au 5 novembre inclus</t>
  </si>
  <si>
    <t>Pas de formation le lundi 6 novembre 2023</t>
  </si>
  <si>
    <t>Vacances de Noël</t>
  </si>
  <si>
    <t>du 23 décembre au 7 janvier 2024</t>
  </si>
  <si>
    <t>Pas de formation le lundi 8 janvier 2024</t>
  </si>
  <si>
    <t>Vacances d'hiver</t>
  </si>
  <si>
    <t>du 24 février au 10 mars 2024</t>
  </si>
  <si>
    <t>Pas de formation le lundi 11 mars 2024</t>
  </si>
  <si>
    <t xml:space="preserve">Vacances de printemps </t>
  </si>
  <si>
    <t>du 20 avril 2024 au 5 mai 2024</t>
  </si>
  <si>
    <t>Pas de formation le lundi 6 mai 2024</t>
  </si>
  <si>
    <t xml:space="preserve">Pâques </t>
  </si>
  <si>
    <t>lundi 1er avril</t>
  </si>
  <si>
    <t>Fête du travail</t>
  </si>
  <si>
    <t>mercredi 1 er mai</t>
  </si>
  <si>
    <t xml:space="preserve">mercredi 8 mai </t>
  </si>
  <si>
    <t>Ascension</t>
  </si>
  <si>
    <t>jeudi 9 mai</t>
  </si>
  <si>
    <t>Pentecôte</t>
  </si>
  <si>
    <t>lundi 20 mai</t>
  </si>
  <si>
    <t>Armistice 1918</t>
  </si>
  <si>
    <t>Armistice 1945</t>
  </si>
  <si>
    <t xml:space="preserve">samedi 11 novembre </t>
  </si>
  <si>
    <t>Jours Férisé en 2023 2024</t>
  </si>
  <si>
    <t>21A0121527</t>
  </si>
  <si>
    <t>23/11 au 01/12</t>
  </si>
  <si>
    <t xml:space="preserve"> doubler les effectifs l'an prochain pour ces 4 clg</t>
  </si>
  <si>
    <t>Jessica MEYER, adjointe gestionnaire, lycée Jean moulin, Forbach</t>
  </si>
  <si>
    <t>Loïc JEANDEL</t>
  </si>
  <si>
    <t>Oui  1 gpde salle plenière + 3 autres (prevenir si moins de besoins</t>
  </si>
  <si>
    <t>LP Freyming absent : ajouter 13 à chaque session l'an prochain</t>
  </si>
  <si>
    <t>clg Ars absent : ajouter + 7 à chaque session l'an prochain</t>
  </si>
  <si>
    <t>2023 / 2024</t>
  </si>
  <si>
    <t>lun 18/12/2023</t>
  </si>
  <si>
    <t>mar 19/12/2023</t>
  </si>
  <si>
    <t>jeu 21/12/2023</t>
  </si>
  <si>
    <t>ven 22/12/2023</t>
  </si>
  <si>
    <t>mar 09/01/2024</t>
  </si>
  <si>
    <t>jeu 11/01/2024</t>
  </si>
  <si>
    <t>ven  12/01/2024</t>
  </si>
  <si>
    <t xml:space="preserve">9
</t>
  </si>
  <si>
    <t xml:space="preserve">12
</t>
  </si>
  <si>
    <t xml:space="preserve">14
</t>
  </si>
  <si>
    <t xml:space="preserve">25
</t>
  </si>
  <si>
    <t xml:space="preserve">
28
</t>
  </si>
  <si>
    <t xml:space="preserve">31
</t>
  </si>
  <si>
    <t xml:space="preserve">39
</t>
  </si>
  <si>
    <t xml:space="preserve">42
</t>
  </si>
  <si>
    <t xml:space="preserve">45
</t>
  </si>
  <si>
    <t>lun 15/01/2024</t>
  </si>
  <si>
    <t>mar  16/01/2024</t>
  </si>
  <si>
    <t>jeu 18/01/2024</t>
  </si>
  <si>
    <t>ven 19/01/2024</t>
  </si>
  <si>
    <t>lun 22/01/2024</t>
  </si>
  <si>
    <t>mar 23/01/2024</t>
  </si>
  <si>
    <t>mardi 3/10/2023</t>
  </si>
  <si>
    <t>jeudi 5/10/2023</t>
  </si>
  <si>
    <t>vend 06/10/2023</t>
  </si>
  <si>
    <t>lun 09/10/2023</t>
  </si>
  <si>
    <t>mar 10/10/2023</t>
  </si>
  <si>
    <t>jeu 12/10/2023</t>
  </si>
  <si>
    <t>ven 13/10/2023</t>
  </si>
  <si>
    <t>lun 16/10/2023</t>
  </si>
  <si>
    <t>mar 17/10/2023</t>
  </si>
  <si>
    <t>jeu 19/10/2023</t>
  </si>
  <si>
    <t>ven 20/10/2023</t>
  </si>
  <si>
    <t>mar 07/11/2023</t>
  </si>
  <si>
    <t>jeu 09/11/2023</t>
  </si>
  <si>
    <t>lun 13/11/2023</t>
  </si>
  <si>
    <t>mar 14/11/2023</t>
  </si>
  <si>
    <t>jeu 16/11/2023</t>
  </si>
  <si>
    <t>ven 17/11/2023</t>
  </si>
  <si>
    <t>lun 20/11/2023</t>
  </si>
  <si>
    <t>mar 21/11/2023</t>
  </si>
  <si>
    <t>jeu 23/11/2023</t>
  </si>
  <si>
    <t>ven 24/11/2023</t>
  </si>
  <si>
    <t>lun 27/11/2023</t>
  </si>
  <si>
    <t>mar  28/11/2023</t>
  </si>
  <si>
    <t>ven 01/12/2023</t>
  </si>
  <si>
    <t>jeu 30/11/2023</t>
  </si>
  <si>
    <t>lun 04/12/2023</t>
  </si>
  <si>
    <t>mar 05/12/2023</t>
  </si>
  <si>
    <t>jeu 07/12/2023</t>
  </si>
  <si>
    <t>ven 08/12/2023</t>
  </si>
  <si>
    <t>lun 11/12/2023</t>
  </si>
  <si>
    <t>mar 12/12/2023</t>
  </si>
  <si>
    <t>jeu 14/12/2023</t>
  </si>
  <si>
    <t>ven 15/12/2023</t>
  </si>
  <si>
    <t>ven 10/11/2023</t>
  </si>
  <si>
    <t>Congés Automne  du 21 octobre au 6 novembe 2023</t>
  </si>
  <si>
    <t>Congés Noël du 23 décembre 2023 au 8 janvier 2024</t>
  </si>
  <si>
    <t>jeu 25/01/2024</t>
  </si>
  <si>
    <t>ven 26/01/2024</t>
  </si>
  <si>
    <t>lun 29/01/2024</t>
  </si>
  <si>
    <t>mar 30/01/2024</t>
  </si>
  <si>
    <t>jeu 01/02/2024</t>
  </si>
  <si>
    <t>ven 02/02/2024</t>
  </si>
  <si>
    <t>lun 05/02/2024</t>
  </si>
  <si>
    <t>mar 06/02/2024</t>
  </si>
  <si>
    <t>jeu 08/02/2024</t>
  </si>
  <si>
    <t>ven 09/02/2024</t>
  </si>
  <si>
    <t>lun 12/02/2024</t>
  </si>
  <si>
    <t>mar 13/02/2024</t>
  </si>
  <si>
    <t>jeu 15/02/2024</t>
  </si>
  <si>
    <t>ven 16/02/2024</t>
  </si>
  <si>
    <t>lun 19/02/2024</t>
  </si>
  <si>
    <t>mar 20/02/2024</t>
  </si>
  <si>
    <t>jeu 22/02/2024</t>
  </si>
  <si>
    <t>ven 23/02/2024</t>
  </si>
  <si>
    <t>Vacances d'hiver : du 24 février 2024  au 11 mars 2024</t>
  </si>
  <si>
    <t>mar 12/03/2024</t>
  </si>
  <si>
    <t>jeu 14 mars 2024</t>
  </si>
  <si>
    <t>ven 15/03/2024</t>
  </si>
  <si>
    <t>lun 18/03/2024</t>
  </si>
  <si>
    <t>mar 19/03/2024</t>
  </si>
  <si>
    <t>jeu 21/03/2024</t>
  </si>
  <si>
    <t>ven 22/03/2024</t>
  </si>
  <si>
    <t>lun 25/03/2024</t>
  </si>
  <si>
    <t>mar 26/03/2024</t>
  </si>
  <si>
    <t>jeu 28/03/2024</t>
  </si>
  <si>
    <t>ven  29/03/2024</t>
  </si>
  <si>
    <t>Lundi de Pâques : 1 er avril 2024</t>
  </si>
  <si>
    <t>mar 02/04/2024</t>
  </si>
  <si>
    <t>jeu 04/04/2024</t>
  </si>
  <si>
    <t>ven 05/04/2024</t>
  </si>
  <si>
    <t>lun 08/04/2024</t>
  </si>
  <si>
    <t>mar 09/04/2024</t>
  </si>
  <si>
    <t>jeu 11/04/2024</t>
  </si>
  <si>
    <t>ven 12/04/2024</t>
  </si>
  <si>
    <t>lun 15/04/2024</t>
  </si>
  <si>
    <t>mar 16/04/2024</t>
  </si>
  <si>
    <t>jeu 18/04/2024</t>
  </si>
  <si>
    <t>ven 19/04/2024</t>
  </si>
  <si>
    <t>Vacances de printemps : du 20 avril au 6 mai 2024</t>
  </si>
  <si>
    <t>mar 14/05/2024</t>
  </si>
  <si>
    <t>jeu16/05/2024</t>
  </si>
  <si>
    <t>ven 17/05/2024</t>
  </si>
  <si>
    <t>Férié du mercredi 8 mai au lundi 13 mai 2024 : Armistice 2ème guerre mondiale et Ascension</t>
  </si>
  <si>
    <t>Lundi 20 mai 2024 : lundi de pentecôte</t>
  </si>
  <si>
    <t xml:space="preserve">mar 21/05/2024 </t>
  </si>
  <si>
    <t>jeu 23/05/2024</t>
  </si>
  <si>
    <t xml:space="preserve">Ma </t>
  </si>
  <si>
    <t>Congés Hiver  du 11 février au 27 février 2023</t>
  </si>
  <si>
    <t>Christian Poncelet</t>
  </si>
  <si>
    <t>Effectif prévisionnel du groupe</t>
  </si>
  <si>
    <t>Date Ouverture Parcours magistère</t>
  </si>
  <si>
    <t>Date de la journée en Présentiel</t>
  </si>
  <si>
    <t>Ville</t>
  </si>
  <si>
    <t>Nom de l'établissement</t>
  </si>
  <si>
    <t>Catégorie d'établissement</t>
  </si>
  <si>
    <t>N° de groupe premier semestre 2023 2024</t>
  </si>
  <si>
    <t>Numéro de groupe second semestre 2023 2024</t>
  </si>
  <si>
    <t xml:space="preserve">Nancy 2 </t>
  </si>
  <si>
    <t>Nombre de personnes à inscrire</t>
  </si>
  <si>
    <t>jeu16/05/2025</t>
  </si>
  <si>
    <t>jeu16/05/2026</t>
  </si>
  <si>
    <t>jeu16/05/2027</t>
  </si>
  <si>
    <t>jeu16/05/2028</t>
  </si>
  <si>
    <t>jeu16/05/2029</t>
  </si>
  <si>
    <t>jeu16/05/2030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</si>
</sst>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7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z val="10"/>
      <color indexed="2"/>
      <name val="Calibri"/>
      <family val="2"/>
      <scheme val="minor"/>
    </font>
    <font>
      <sz val="9"/>
      <color indexed="2"/>
      <name val="Calibri"/>
      <family val="2"/>
      <scheme val="minor"/>
    </font>
    <font>
      <b/>
      <sz val="12"/>
      <color indexed="2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indexed="2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sz val="10"/>
      <color rgb="FF2A1D8D"/>
      <name val="Arial"/>
      <family val="2"/>
    </font>
    <font>
      <u/>
      <sz val="11"/>
      <color theme="10"/>
      <name val="Calibri"/>
      <family val="2"/>
    </font>
    <font>
      <sz val="12"/>
      <name val="Times New Roman"/>
      <family val="1"/>
    </font>
    <font>
      <sz val="16"/>
      <color theme="1"/>
      <name val="Calibri"/>
      <family val="2"/>
      <scheme val="minor"/>
    </font>
    <font>
      <sz val="10"/>
      <color indexed="2"/>
      <name val="Arial"/>
      <family val="2"/>
    </font>
    <font>
      <strike/>
      <sz val="11"/>
      <name val="Calibri"/>
      <family val="2"/>
    </font>
    <font>
      <sz val="9"/>
      <name val="Arial"/>
      <family val="2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indexed="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2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rgb="FFF2F2F2"/>
      <name val="Marianne"/>
    </font>
    <font>
      <b/>
      <sz val="10"/>
      <name val="Marianne"/>
    </font>
    <font>
      <b/>
      <sz val="10"/>
      <color theme="0"/>
      <name val="Marianne"/>
    </font>
    <font>
      <b/>
      <sz val="14"/>
      <name val="Arial"/>
      <family val="2"/>
    </font>
    <font>
      <b/>
      <sz val="12"/>
      <name val="Arial"/>
      <family val="2"/>
    </font>
    <font>
      <sz val="10"/>
      <name val="Marianne"/>
    </font>
    <font>
      <b/>
      <sz val="14"/>
      <name val="Marianne"/>
    </font>
    <font>
      <sz val="10"/>
      <color indexed="63"/>
      <name val="Marianne"/>
    </font>
    <font>
      <sz val="10"/>
      <color indexed="2"/>
      <name val="Marianne"/>
    </font>
    <font>
      <b/>
      <sz val="12"/>
      <color indexed="2"/>
      <name val="Marianne"/>
    </font>
    <font>
      <strike/>
      <sz val="10"/>
      <name val="Marianne"/>
    </font>
    <font>
      <strike/>
      <sz val="10"/>
      <color indexed="2"/>
      <name val="Marianne"/>
    </font>
    <font>
      <b/>
      <strike/>
      <sz val="14"/>
      <name val="Marianne"/>
    </font>
    <font>
      <strike/>
      <sz val="10"/>
      <color indexed="63"/>
      <name val="Marianne"/>
    </font>
    <font>
      <u/>
      <sz val="10"/>
      <color rgb="FF0563C1"/>
      <name val="Marianne"/>
    </font>
    <font>
      <u/>
      <sz val="10"/>
      <color rgb="FF0563C1"/>
      <name val="Arial"/>
      <family val="2"/>
    </font>
    <font>
      <u/>
      <sz val="10"/>
      <name val="Marianne"/>
    </font>
    <font>
      <u/>
      <sz val="10"/>
      <color indexed="4"/>
      <name val="Marianne"/>
    </font>
    <font>
      <b/>
      <sz val="16"/>
      <name val="Arial"/>
      <family val="2"/>
    </font>
    <font>
      <b/>
      <sz val="14"/>
      <color indexed="2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1"/>
      <color indexed="2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theme="9"/>
      <name val="Calibri"/>
      <family val="2"/>
      <scheme val="minor"/>
    </font>
    <font>
      <sz val="14"/>
      <color rgb="FFFF0000"/>
      <name val="Calibri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1"/>
      <color indexed="2"/>
      <name val="Calibri"/>
      <family val="2"/>
      <scheme val="minor"/>
    </font>
    <font>
      <b/>
      <sz val="11"/>
      <color rgb="FF92D050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sz val="11"/>
      <color rgb="FF92D050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4"/>
      <name val="Calibri"/>
      <family val="2"/>
      <scheme val="minor"/>
    </font>
  </fonts>
  <fills count="20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rgb="FFC6EFCE"/>
        <bgColor rgb="FFC6EFCE"/>
      </patternFill>
    </fill>
    <fill>
      <patternFill patternType="solid">
        <fgColor rgb="FFFFC7CE"/>
        <bgColor rgb="FFFFC7CE"/>
      </patternFill>
    </fill>
    <fill>
      <patternFill patternType="solid">
        <fgColor theme="0"/>
        <bgColor theme="0"/>
      </patternFill>
    </fill>
    <fill>
      <patternFill patternType="solid">
        <fgColor rgb="FF92D050"/>
        <bgColor rgb="FF92D050"/>
      </patternFill>
    </fill>
    <fill>
      <patternFill patternType="solid">
        <fgColor theme="0"/>
        <bgColor rgb="FFD41ECE"/>
      </patternFill>
    </fill>
    <fill>
      <patternFill patternType="solid">
        <fgColor rgb="FF00B0F0"/>
        <bgColor theme="5" tint="0.59999389629810485"/>
      </patternFill>
    </fill>
    <fill>
      <patternFill patternType="solid">
        <fgColor rgb="FF00B0F0"/>
        <bgColor theme="9" tint="0.59999389629810485"/>
      </patternFill>
    </fill>
    <fill>
      <patternFill patternType="solid">
        <fgColor rgb="FF00B0F0"/>
        <bgColor rgb="FF00B0F0"/>
      </patternFill>
    </fill>
    <fill>
      <patternFill patternType="solid">
        <fgColor rgb="FF00B0F0"/>
        <bgColor theme="0" tint="-0.14999847407452621"/>
      </patternFill>
    </fill>
    <fill>
      <patternFill patternType="solid">
        <fgColor indexed="5"/>
        <bgColor indexed="5"/>
      </patternFill>
    </fill>
    <fill>
      <patternFill patternType="solid">
        <fgColor theme="0" tint="-0.249977111117893"/>
        <bgColor indexed="5"/>
      </patternFill>
    </fill>
    <fill>
      <patternFill patternType="solid">
        <fgColor theme="0"/>
        <bgColor rgb="FF00B0F0"/>
      </patternFill>
    </fill>
    <fill>
      <patternFill patternType="solid">
        <fgColor rgb="FF00B050"/>
        <bgColor theme="9" tint="0.59999389629810485"/>
      </patternFill>
    </fill>
    <fill>
      <patternFill patternType="solid">
        <fgColor theme="0" tint="-0.249977111117893"/>
        <bgColor rgb="FF00B0F0"/>
      </patternFill>
    </fill>
    <fill>
      <patternFill patternType="solid">
        <fgColor rgb="FF00B050"/>
        <bgColor rgb="FF00B050"/>
      </patternFill>
    </fill>
    <fill>
      <patternFill patternType="solid">
        <fgColor rgb="FF00B050"/>
        <bgColor theme="4" tint="0.59999389629810485"/>
      </patternFill>
    </fill>
    <fill>
      <patternFill patternType="solid">
        <fgColor theme="7" tint="0.39997558519241921"/>
        <bgColor theme="4" tint="0.59999389629810485"/>
      </patternFill>
    </fill>
    <fill>
      <patternFill patternType="solid">
        <fgColor theme="7" tint="0.39997558519241921"/>
        <bgColor theme="9" tint="0.59999389629810485"/>
      </patternFill>
    </fill>
    <fill>
      <patternFill patternType="solid">
        <fgColor theme="0" tint="-0.249977111117893"/>
        <bgColor rgb="FFD41ECE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0"/>
        <bgColor indexed="5"/>
      </patternFill>
    </fill>
    <fill>
      <patternFill patternType="solid">
        <fgColor theme="7" tint="0.39997558519241921"/>
        <bgColor theme="5" tint="0.59999389629810485"/>
      </patternFill>
    </fill>
    <fill>
      <patternFill patternType="solid">
        <fgColor theme="4" tint="0.39997558519241921"/>
        <bgColor theme="7" tint="0.59999389629810485"/>
      </patternFill>
    </fill>
    <fill>
      <patternFill patternType="solid">
        <fgColor theme="4" tint="0.39997558519241921"/>
        <bgColor theme="9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4" tint="0.39997558519241921"/>
        <bgColor theme="5" tint="0.59999389629810485"/>
      </patternFill>
    </fill>
    <fill>
      <patternFill patternType="solid">
        <fgColor theme="2" tint="-0.499984740745262"/>
        <bgColor theme="2" tint="-0.499984740745262"/>
      </patternFill>
    </fill>
    <fill>
      <patternFill patternType="solid">
        <fgColor rgb="FF92D050"/>
        <bgColor theme="5" tint="0.59999389629810485"/>
      </patternFill>
    </fill>
    <fill>
      <patternFill patternType="solid">
        <fgColor theme="0"/>
        <bgColor rgb="FF92D050"/>
      </patternFill>
    </fill>
    <fill>
      <patternFill patternType="solid">
        <fgColor theme="7" tint="0.39997558519241921"/>
        <bgColor theme="7" tint="0.59999389629810485"/>
      </patternFill>
    </fill>
    <fill>
      <patternFill patternType="solid">
        <fgColor rgb="FF00B0F0"/>
        <bgColor theme="7" tint="0.59999389629810485"/>
      </patternFill>
    </fill>
    <fill>
      <patternFill patternType="solid">
        <fgColor indexed="2"/>
        <bgColor indexed="2"/>
      </patternFill>
    </fill>
    <fill>
      <patternFill patternType="solid">
        <fgColor indexed="5"/>
        <bgColor theme="5" tint="0.59999389629810485"/>
      </patternFill>
    </fill>
    <fill>
      <patternFill patternType="solid">
        <fgColor indexed="5"/>
        <bgColor theme="7" tint="0.59999389629810485"/>
      </patternFill>
    </fill>
    <fill>
      <patternFill patternType="solid">
        <fgColor indexed="5"/>
        <bgColor theme="4" tint="0.59999389629810485"/>
      </patternFill>
    </fill>
    <fill>
      <patternFill patternType="solid">
        <fgColor theme="0"/>
        <bgColor theme="7" tint="0.59999389629810485"/>
      </patternFill>
    </fill>
    <fill>
      <patternFill patternType="solid">
        <fgColor theme="0"/>
        <bgColor theme="9" tint="0.59999389629810485"/>
      </patternFill>
    </fill>
    <fill>
      <patternFill patternType="solid">
        <fgColor theme="5" tint="0.39997558519241921"/>
        <bgColor theme="5" tint="0.59999389629810485"/>
      </patternFill>
    </fill>
    <fill>
      <patternFill patternType="solid">
        <fgColor theme="5" tint="0.39997558519241921"/>
        <bgColor theme="9" tint="0.59999389629810485"/>
      </patternFill>
    </fill>
    <fill>
      <patternFill patternType="solid">
        <fgColor indexed="5"/>
        <bgColor theme="6" tint="0.59999389629810485"/>
      </patternFill>
    </fill>
    <fill>
      <patternFill patternType="solid">
        <fgColor indexed="5"/>
        <bgColor theme="0" tint="-0.14999847407452621"/>
      </patternFill>
    </fill>
    <fill>
      <patternFill patternType="solid">
        <fgColor theme="0"/>
        <bgColor theme="0"/>
      </patternFill>
    </fill>
    <fill>
      <patternFill patternType="solid">
        <fgColor indexed="5"/>
        <bgColor theme="5" tint="0.39997558519241921"/>
      </patternFill>
    </fill>
    <fill>
      <patternFill patternType="solid">
        <fgColor rgb="FFFFC000"/>
        <bgColor rgb="FFFFC000"/>
      </patternFill>
    </fill>
    <fill>
      <patternFill patternType="solid">
        <fgColor rgb="FFFFC000"/>
        <bgColor theme="7" tint="0.59999389629810485"/>
      </patternFill>
    </fill>
    <fill>
      <patternFill patternType="solid">
        <fgColor rgb="FFFFC000"/>
        <bgColor theme="4" tint="0.59999389629810485"/>
      </patternFill>
    </fill>
    <fill>
      <patternFill patternType="solid">
        <fgColor rgb="FFFFC000"/>
        <bgColor theme="0" tint="-0.14999847407452621"/>
      </patternFill>
    </fill>
    <fill>
      <patternFill patternType="solid">
        <fgColor rgb="FFFFC000"/>
        <bgColor theme="5" tint="0.59999389629810485"/>
      </patternFill>
    </fill>
    <fill>
      <patternFill patternType="solid">
        <fgColor indexed="5"/>
        <bgColor theme="9" tint="0.59999389629810485"/>
      </patternFill>
    </fill>
    <fill>
      <patternFill patternType="solid">
        <fgColor theme="0" tint="-0.34998626667073579"/>
        <bgColor theme="0" tint="-0.34998626667073579"/>
      </patternFill>
    </fill>
    <fill>
      <patternFill patternType="solid">
        <fgColor theme="4" tint="0.39997558519241921"/>
        <bgColor theme="0" tint="-0.14999847407452621"/>
      </patternFill>
    </fill>
    <fill>
      <patternFill patternType="solid">
        <fgColor theme="8" tint="0.39997558519241921"/>
        <bgColor theme="9" tint="0.59999389629810485"/>
      </patternFill>
    </fill>
    <fill>
      <patternFill patternType="solid">
        <fgColor theme="9" tint="0.39997558519241921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theme="0"/>
        <bgColor theme="4" tint="0.59999389629810485"/>
      </patternFill>
    </fill>
    <fill>
      <patternFill patternType="solid">
        <fgColor theme="5" tint="0.39997558519241921"/>
        <bgColor theme="0" tint="-0.14999847407452621"/>
      </patternFill>
    </fill>
    <fill>
      <patternFill patternType="solid">
        <fgColor indexed="6"/>
        <bgColor theme="7" tint="0.59999389629810485"/>
      </patternFill>
    </fill>
    <fill>
      <patternFill patternType="solid">
        <fgColor indexed="6"/>
        <bgColor theme="9" tint="0.59999389629810485"/>
      </patternFill>
    </fill>
    <fill>
      <patternFill patternType="solid">
        <fgColor indexed="6"/>
        <bgColor theme="5" tint="0.59999389629810485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rgb="FF00B0F0"/>
        <bgColor theme="4" tint="0.59999389629810485"/>
      </patternFill>
    </fill>
    <fill>
      <patternFill patternType="solid">
        <fgColor theme="5" tint="0.39997558519241921"/>
        <bgColor theme="7" tint="0.59999389629810485"/>
      </patternFill>
    </fill>
    <fill>
      <patternFill patternType="solid">
        <fgColor theme="5" tint="0.39997558519241921"/>
        <bgColor theme="4" tint="0.59999389629810485"/>
      </patternFill>
    </fill>
    <fill>
      <patternFill patternType="solid">
        <fgColor rgb="FF00B050"/>
        <bgColor theme="7" tint="0.59999389629810485"/>
      </patternFill>
    </fill>
    <fill>
      <patternFill patternType="solid">
        <fgColor rgb="FF92D050"/>
        <bgColor theme="4" tint="0.59999389629810485"/>
      </patternFill>
    </fill>
    <fill>
      <patternFill patternType="solid">
        <fgColor rgb="FF92D050"/>
        <bgColor theme="0" tint="-0.14999847407452621"/>
      </patternFill>
    </fill>
    <fill>
      <patternFill patternType="solid">
        <fgColor rgb="FF92D050"/>
        <bgColor theme="7" tint="0.59999389629810485"/>
      </patternFill>
    </fill>
    <fill>
      <patternFill patternType="solid">
        <fgColor rgb="FF92D050"/>
        <bgColor theme="9" tint="0.59999389629810485"/>
      </patternFill>
    </fill>
    <fill>
      <patternFill patternType="solid">
        <fgColor theme="9" tint="0.39997558519241921"/>
        <bgColor theme="0" tint="-0.14999847407452621"/>
      </patternFill>
    </fill>
    <fill>
      <patternFill patternType="solid">
        <fgColor theme="9" tint="0.39997558519241921"/>
        <bgColor theme="7" tint="0.59999389629810485"/>
      </patternFill>
    </fill>
    <fill>
      <patternFill patternType="solid">
        <fgColor rgb="FFC00000"/>
        <bgColor rgb="FFC00000"/>
      </patternFill>
    </fill>
    <fill>
      <patternFill patternType="solid">
        <fgColor theme="9" tint="0.39997558519241921"/>
        <bgColor theme="5" tint="0.59999389629810485"/>
      </patternFill>
    </fill>
    <fill>
      <patternFill patternType="solid">
        <fgColor theme="8" tint="0.39997558519241921"/>
        <bgColor theme="5" tint="0.59999389629810485"/>
      </patternFill>
    </fill>
    <fill>
      <patternFill patternType="solid">
        <fgColor theme="8" tint="0.39997558519241921"/>
        <bgColor theme="4" tint="0.59999389629810485"/>
      </patternFill>
    </fill>
    <fill>
      <patternFill patternType="solid">
        <fgColor theme="0" tint="-0.34998626667073579"/>
        <bgColor theme="9" tint="0.59999389629810485"/>
      </patternFill>
    </fill>
    <fill>
      <patternFill patternType="solid">
        <fgColor rgb="FFFFC000"/>
        <bgColor theme="9" tint="0.59999389629810485"/>
      </patternFill>
    </fill>
    <fill>
      <patternFill patternType="solid">
        <fgColor rgb="FF00B050"/>
        <bgColor theme="5" tint="0.59999389629810485"/>
      </patternFill>
    </fill>
    <fill>
      <patternFill patternType="solid">
        <fgColor rgb="FF00B050"/>
        <bgColor theme="6" tint="0.59999389629810485"/>
      </patternFill>
    </fill>
    <fill>
      <patternFill patternType="solid">
        <fgColor rgb="FF00B050"/>
        <bgColor theme="0" tint="-0.14999847407452621"/>
      </patternFill>
    </fill>
    <fill>
      <patternFill patternType="solid">
        <fgColor theme="5" tint="0.59999389629810485"/>
        <bgColor theme="4" tint="0.59999389629810485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59999389629810485"/>
        <bgColor theme="9" tint="0.59999389629810485"/>
      </patternFill>
    </fill>
    <fill>
      <patternFill patternType="solid">
        <fgColor theme="7" tint="0.39997558519241921"/>
        <bgColor theme="0" tint="-0.14999847407452621"/>
      </patternFill>
    </fill>
    <fill>
      <patternFill patternType="solid">
        <fgColor rgb="FF4472C4"/>
        <bgColor indexed="54"/>
      </patternFill>
    </fill>
    <fill>
      <patternFill patternType="lightHorizontal">
        <fgColor rgb="FFFFC000"/>
        <bgColor rgb="FFFFC000"/>
      </patternFill>
    </fill>
    <fill>
      <patternFill patternType="solid">
        <fgColor rgb="FFF8FBFC"/>
      </patternFill>
    </fill>
    <fill>
      <patternFill patternType="solid">
        <fgColor indexed="65"/>
      </patternFill>
    </fill>
    <fill>
      <patternFill patternType="solid">
        <fgColor theme="0"/>
      </patternFill>
    </fill>
    <fill>
      <patternFill patternType="solid">
        <fgColor indexed="65"/>
        <bgColor rgb="FFF2F2F2"/>
      </patternFill>
    </fill>
    <fill>
      <patternFill patternType="lightUp">
        <fgColor indexed="2"/>
        <bgColor indexed="2"/>
      </patternFill>
    </fill>
    <fill>
      <patternFill patternType="lightDown">
        <fgColor indexed="2"/>
        <bgColor indexed="2"/>
      </patternFill>
    </fill>
    <fill>
      <patternFill patternType="lightVertical">
        <fgColor rgb="FF92D050"/>
        <bgColor rgb="FF92D050"/>
      </patternFill>
    </fill>
    <fill>
      <patternFill patternType="lightVertical">
        <fgColor rgb="FF00B0F0"/>
        <bgColor rgb="FF00B0F0"/>
      </patternFill>
    </fill>
    <fill>
      <patternFill patternType="lightVertical">
        <fgColor rgb="FFFFC000"/>
        <bgColor rgb="FFFFC000"/>
      </patternFill>
    </fill>
    <fill>
      <patternFill patternType="solid">
        <fgColor rgb="FFFFC000"/>
        <bgColor rgb="FF92D050"/>
      </patternFill>
    </fill>
    <fill>
      <patternFill patternType="solid">
        <fgColor theme="2" tint="-0.249977111117893"/>
        <bgColor rgb="FF92D050"/>
      </patternFill>
    </fill>
    <fill>
      <patternFill patternType="solid">
        <fgColor rgb="FF00B0F0"/>
        <bgColor rgb="FF92D050"/>
      </patternFill>
    </fill>
    <fill>
      <patternFill patternType="solid">
        <fgColor rgb="FF92D050"/>
        <bgColor rgb="FF00B050"/>
      </patternFill>
    </fill>
    <fill>
      <patternFill patternType="solid">
        <fgColor rgb="FF00B050"/>
        <bgColor rgb="FF92D050"/>
      </patternFill>
    </fill>
    <fill>
      <patternFill patternType="solid">
        <fgColor theme="7" tint="0.39997558519241921"/>
        <bgColor rgb="FF92D050"/>
      </patternFill>
    </fill>
    <fill>
      <patternFill patternType="solid">
        <fgColor theme="4" tint="0.39997558519241921"/>
        <bgColor rgb="FF92D050"/>
      </patternFill>
    </fill>
    <fill>
      <patternFill patternType="solid">
        <fgColor theme="2" tint="-0.249977111117893"/>
        <bgColor theme="5" tint="0.59999389629810485"/>
      </patternFill>
    </fill>
    <fill>
      <patternFill patternType="solid">
        <fgColor theme="2" tint="-0.249977111117893"/>
        <bgColor theme="2" tint="-0.499984740745262"/>
      </patternFill>
    </fill>
    <fill>
      <patternFill patternType="solid">
        <fgColor theme="2" tint="-0.249977111117893"/>
        <bgColor indexed="5"/>
      </patternFill>
    </fill>
    <fill>
      <patternFill patternType="solid">
        <fgColor theme="3" tint="0.59999389629810485"/>
        <bgColor rgb="FF92D050"/>
      </patternFill>
    </fill>
    <fill>
      <patternFill patternType="solid">
        <fgColor rgb="FFFFFF00"/>
        <bgColor rgb="FF92D050"/>
      </patternFill>
    </fill>
    <fill>
      <patternFill patternType="solid">
        <fgColor theme="5" tint="0.39997558519241921"/>
        <bgColor rgb="FF92D050"/>
      </patternFill>
    </fill>
    <fill>
      <patternFill patternType="solid">
        <fgColor theme="5" tint="0.59999389629810485"/>
        <bgColor rgb="FF92D050"/>
      </patternFill>
    </fill>
    <fill>
      <patternFill patternType="solid">
        <fgColor theme="9" tint="0.39997558519241921"/>
        <bgColor rgb="FF00B050"/>
      </patternFill>
    </fill>
    <fill>
      <patternFill patternType="solid">
        <fgColor theme="9" tint="0.39997558519241921"/>
        <bgColor rgb="FF92D050"/>
      </patternFill>
    </fill>
    <fill>
      <patternFill patternType="solid">
        <fgColor theme="8" tint="0.39997558519241921"/>
        <bgColor rgb="FF92D050"/>
      </patternFill>
    </fill>
    <fill>
      <patternFill patternType="solid">
        <fgColor theme="4" tint="0.39997558519241921"/>
        <bgColor rgb="FF0070C0"/>
      </patternFill>
    </fill>
    <fill>
      <patternFill patternType="solid">
        <fgColor theme="4" tint="0.39997558519241921"/>
        <bgColor indexed="5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5"/>
      </patternFill>
    </fill>
    <fill>
      <patternFill patternType="solid">
        <fgColor theme="8" tint="0.39997558519241921"/>
        <bgColor theme="4" tint="0.39997558519241921"/>
      </patternFill>
    </fill>
    <fill>
      <patternFill patternType="solid">
        <fgColor theme="7" tint="0.59999389629810485"/>
        <bgColor rgb="FF92D050"/>
      </patternFill>
    </fill>
    <fill>
      <patternFill patternType="solid">
        <fgColor rgb="FFFFFF00"/>
        <bgColor theme="9" tint="0.59999389629810485"/>
      </patternFill>
    </fill>
    <fill>
      <patternFill patternType="solid">
        <fgColor theme="5" tint="0.39997558519241921"/>
        <bgColor indexed="5"/>
      </patternFill>
    </fill>
    <fill>
      <patternFill patternType="solid">
        <fgColor theme="7" tint="0.59999389629810485"/>
        <bgColor theme="5" tint="0.59999389629810485"/>
      </patternFill>
    </fill>
    <fill>
      <patternFill patternType="solid">
        <fgColor theme="7" tint="0.59999389629810485"/>
        <bgColor theme="9" tint="0.59999389629810485"/>
      </patternFill>
    </fill>
    <fill>
      <patternFill patternType="solid">
        <fgColor theme="7" tint="0.59999389629810485"/>
        <bgColor indexed="5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rgb="FF00B050"/>
      </patternFill>
    </fill>
    <fill>
      <patternFill patternType="solid">
        <fgColor theme="2" tint="-0.249977111117893"/>
        <bgColor theme="0" tint="-0.14999847407452621"/>
      </patternFill>
    </fill>
    <fill>
      <patternFill patternType="solid">
        <fgColor theme="2" tint="-0.249977111117893"/>
        <bgColor theme="9" tint="0.59999389629810485"/>
      </patternFill>
    </fill>
    <fill>
      <patternFill patternType="solid">
        <fgColor theme="2" tint="-0.249977111117893"/>
        <bgColor theme="4" tint="0.59999389629810485"/>
      </patternFill>
    </fill>
    <fill>
      <patternFill patternType="solid">
        <fgColor theme="3" tint="0.59999389629810485"/>
        <bgColor theme="0" tint="-0.14999847407452621"/>
      </patternFill>
    </fill>
    <fill>
      <patternFill patternType="solid">
        <fgColor theme="3" tint="0.59999389629810485"/>
        <bgColor theme="9" tint="0.59999389629810485"/>
      </patternFill>
    </fill>
    <fill>
      <patternFill patternType="solid">
        <fgColor theme="3" tint="0.59999389629810485"/>
        <bgColor indexed="5"/>
      </patternFill>
    </fill>
    <fill>
      <patternFill patternType="solid">
        <fgColor theme="3" tint="0.59999389629810485"/>
        <bgColor theme="4" tint="0.59999389629810485"/>
      </patternFill>
    </fill>
    <fill>
      <patternFill patternType="solid">
        <fgColor theme="4" tint="0.39997558519241921"/>
        <bgColor theme="4" tint="0.59999389629810485"/>
      </patternFill>
    </fill>
    <fill>
      <patternFill patternType="solid">
        <fgColor theme="2" tint="-0.249977111117893"/>
        <bgColor theme="5" tint="0.39997558519241921"/>
      </patternFill>
    </fill>
    <fill>
      <patternFill patternType="solid">
        <fgColor theme="2" tint="-0.249977111117893"/>
        <bgColor rgb="FF00B0F0"/>
      </patternFill>
    </fill>
    <fill>
      <patternFill patternType="solid">
        <fgColor theme="4" tint="0.39997558519241921"/>
        <bgColor theme="6" tint="0.59999389629810485"/>
      </patternFill>
    </fill>
    <fill>
      <patternFill patternType="solid">
        <fgColor theme="4" tint="0.39997558519241921"/>
        <bgColor theme="5" tint="0.39997558519241921"/>
      </patternFill>
    </fill>
    <fill>
      <patternFill patternType="solid">
        <fgColor theme="5" tint="0.39997558519241921"/>
        <bgColor rgb="FF00B0F0"/>
      </patternFill>
    </fill>
    <fill>
      <patternFill patternType="solid">
        <fgColor theme="2" tint="-0.249977111117893"/>
        <bgColor theme="1" tint="0.34998626667073579"/>
      </patternFill>
    </fill>
    <fill>
      <patternFill patternType="solid">
        <fgColor rgb="FFFFFF00"/>
        <bgColor theme="0" tint="-0.14999847407452621"/>
      </patternFill>
    </fill>
    <fill>
      <patternFill patternType="solid">
        <fgColor rgb="FFFFFF00"/>
        <bgColor theme="4" tint="0.59999389629810485"/>
      </patternFill>
    </fill>
    <fill>
      <patternFill patternType="solid">
        <fgColor rgb="FFFFFF00"/>
        <bgColor theme="5" tint="0.59999389629810485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theme="6" tint="0.59999389629810485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rgb="FF00B050"/>
      </patternFill>
    </fill>
    <fill>
      <patternFill patternType="solid">
        <fgColor rgb="FF92D050"/>
        <bgColor indexed="5"/>
      </patternFill>
    </fill>
    <fill>
      <patternFill patternType="solid">
        <fgColor theme="2" tint="-0.249977111117893"/>
        <bgColor theme="7" tint="0.59999389629810485"/>
      </patternFill>
    </fill>
    <fill>
      <patternFill patternType="solid">
        <fgColor theme="2" tint="-0.249977111117893"/>
        <bgColor rgb="FFFFC000"/>
      </patternFill>
    </fill>
    <fill>
      <patternFill patternType="solid">
        <fgColor rgb="FFFF0000"/>
        <bgColor indexed="2"/>
      </patternFill>
    </fill>
    <fill>
      <patternFill patternType="solid">
        <fgColor theme="9" tint="0.39997558519241921"/>
        <bgColor theme="4" tint="0.59999389629810485"/>
      </patternFill>
    </fill>
    <fill>
      <patternFill patternType="solid">
        <fgColor rgb="FF00B050"/>
        <bgColor indexed="5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/>
        <bgColor rgb="FF00B0F0"/>
      </patternFill>
    </fill>
    <fill>
      <patternFill patternType="solid">
        <fgColor theme="6"/>
        <bgColor theme="5" tint="0.39997558519241921"/>
      </patternFill>
    </fill>
    <fill>
      <patternFill patternType="solid">
        <fgColor theme="6"/>
        <bgColor theme="5" tint="0.59999389629810485"/>
      </patternFill>
    </fill>
    <fill>
      <patternFill patternType="solid">
        <fgColor theme="6"/>
        <bgColor theme="9" tint="0.59999389629810485"/>
      </patternFill>
    </fill>
    <fill>
      <patternFill patternType="solid">
        <fgColor theme="6"/>
        <bgColor rgb="FF92D050"/>
      </patternFill>
    </fill>
    <fill>
      <patternFill patternType="solid">
        <fgColor theme="6"/>
        <bgColor indexed="5"/>
      </patternFill>
    </fill>
    <fill>
      <patternFill patternType="solid">
        <fgColor theme="6"/>
        <bgColor theme="0"/>
      </patternFill>
    </fill>
    <fill>
      <patternFill patternType="solid">
        <fgColor theme="6"/>
        <bgColor theme="4" tint="0.59999389629810485"/>
      </patternFill>
    </fill>
    <fill>
      <patternFill patternType="solid">
        <fgColor theme="6"/>
        <bgColor rgb="FFC6EFCE"/>
      </patternFill>
    </fill>
    <fill>
      <patternFill patternType="solid">
        <fgColor theme="6"/>
        <bgColor theme="0" tint="-0.14999847407452621"/>
      </patternFill>
    </fill>
    <fill>
      <patternFill patternType="solid">
        <fgColor theme="6"/>
        <bgColor theme="7" tint="0.59999389629810485"/>
      </patternFill>
    </fill>
    <fill>
      <patternFill patternType="solid">
        <fgColor theme="6"/>
        <bgColor rgb="FFFFC000"/>
      </patternFill>
    </fill>
    <fill>
      <patternFill patternType="solid">
        <fgColor theme="6"/>
        <bgColor rgb="FFD41ECE"/>
      </patternFill>
    </fill>
    <fill>
      <patternFill patternType="solid">
        <fgColor rgb="FFFFFF00"/>
        <bgColor rgb="FFC00000"/>
      </patternFill>
    </fill>
    <fill>
      <patternFill patternType="solid">
        <fgColor rgb="FFFFFF00"/>
        <bgColor indexed="5"/>
      </patternFill>
    </fill>
    <fill>
      <patternFill patternType="solid">
        <fgColor theme="2" tint="-0.249977111117893"/>
        <bgColor rgb="FFC6EFCE"/>
      </patternFill>
    </fill>
    <fill>
      <patternFill patternType="solid">
        <fgColor theme="2" tint="-0.249977111117893"/>
        <bgColor theme="9" tint="0.79998168889431442"/>
      </patternFill>
    </fill>
    <fill>
      <patternFill patternType="solid">
        <fgColor theme="2" tint="-0.249977111117893"/>
        <bgColor rgb="FFD41ECE"/>
      </patternFill>
    </fill>
    <fill>
      <patternFill patternType="solid">
        <fgColor theme="2" tint="-0.249977111117893"/>
        <bgColor rgb="FFFFC7CE"/>
      </patternFill>
    </fill>
    <fill>
      <patternFill patternType="solid">
        <fgColor theme="2" tint="-0.249977111117893"/>
        <bgColor theme="5"/>
      </patternFill>
    </fill>
    <fill>
      <patternFill patternType="solid">
        <fgColor theme="7" tint="0.59999389629810485"/>
        <bgColor theme="0" tint="-0.14999847407452621"/>
      </patternFill>
    </fill>
    <fill>
      <patternFill patternType="solid">
        <fgColor theme="7" tint="0.59999389629810485"/>
        <bgColor theme="4" tint="0.59999389629810485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rgb="FFD41ECE"/>
      </patternFill>
    </fill>
    <fill>
      <patternFill patternType="solid">
        <fgColor rgb="FFFFFF00"/>
        <bgColor rgb="FF00B0F0"/>
      </patternFill>
    </fill>
    <fill>
      <patternFill patternType="solid">
        <fgColor rgb="FFFFFF00"/>
        <bgColor theme="7" tint="0.59999389629810485"/>
      </patternFill>
    </fill>
    <fill>
      <patternFill patternType="solid">
        <fgColor rgb="FF00B0F0"/>
        <bgColor indexed="5"/>
      </patternFill>
    </fill>
    <fill>
      <patternFill patternType="solid">
        <fgColor theme="9" tint="0.59999389629810485"/>
        <bgColor theme="5" tint="0.59999389629810485"/>
      </patternFill>
    </fill>
    <fill>
      <patternFill patternType="solid">
        <fgColor rgb="FFFFC000"/>
        <bgColor rgb="FF00B050"/>
      </patternFill>
    </fill>
    <fill>
      <patternFill patternType="solid">
        <fgColor theme="0" tint="-0.34998626667073579"/>
        <bgColor theme="4" tint="0.59999389629810485"/>
      </patternFill>
    </fill>
    <fill>
      <patternFill patternType="solid">
        <fgColor theme="0" tint="-0.34998626667073579"/>
        <bgColor rgb="FF00B050"/>
      </patternFill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theme="0" tint="-0.34998626667073579"/>
      </patternFill>
    </fill>
    <fill>
      <patternFill patternType="solid">
        <fgColor theme="4" tint="0.59999389629810485"/>
        <bgColor theme="7" tint="0.59999389629810485"/>
      </patternFill>
    </fill>
    <fill>
      <patternFill patternType="solid">
        <fgColor theme="4" tint="0.59999389629810485"/>
        <bgColor theme="9" tint="0.59999389629810485"/>
      </patternFill>
    </fill>
    <fill>
      <patternFill patternType="solid">
        <fgColor theme="4" tint="0.59999389629810485"/>
        <bgColor theme="5" tint="0.59999389629810485"/>
      </patternFill>
    </fill>
    <fill>
      <patternFill patternType="solid">
        <fgColor rgb="FF92D050"/>
        <bgColor theme="0"/>
      </patternFill>
    </fill>
    <fill>
      <patternFill patternType="solid">
        <fgColor theme="9" tint="0.39997558519241921"/>
        <bgColor theme="6" tint="0.59999389629810485"/>
      </patternFill>
    </fill>
    <fill>
      <patternFill patternType="solid">
        <fgColor theme="9" tint="0.39997558519241921"/>
        <bgColor theme="5" tint="0.39997558519241921"/>
      </patternFill>
    </fill>
    <fill>
      <patternFill patternType="solid">
        <fgColor rgb="FF92D050"/>
        <bgColor indexed="2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rgb="FFFFC7CE"/>
      </patternFill>
    </fill>
    <fill>
      <patternFill patternType="solid">
        <fgColor theme="0" tint="-0.34998626667073579"/>
        <bgColor theme="2" tint="-0.499984740745262"/>
      </patternFill>
    </fill>
    <fill>
      <patternFill patternType="solid">
        <fgColor theme="0" tint="-0.34998626667073579"/>
        <bgColor rgb="FF92D050"/>
      </patternFill>
    </fill>
    <fill>
      <patternFill patternType="solid">
        <fgColor rgb="FFFFC000"/>
        <bgColor theme="0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1"/>
      </left>
      <right style="thin">
        <color auto="1"/>
      </right>
      <top style="thin">
        <color auto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63" fillId="2" borderId="0" applyNumberFormat="0" applyBorder="0" applyProtection="0"/>
    <xf numFmtId="0" fontId="6" fillId="3" borderId="0" applyNumberFormat="0" applyBorder="0" applyProtection="0"/>
    <xf numFmtId="0" fontId="7" fillId="4" borderId="0" applyNumberFormat="0" applyBorder="0"/>
  </cellStyleXfs>
  <cellXfs count="1506">
    <xf numFmtId="0" fontId="0" fillId="0" borderId="0" xfId="0"/>
    <xf numFmtId="0" fontId="0" fillId="0" borderId="0" xfId="0"/>
    <xf numFmtId="0" fontId="8" fillId="0" borderId="0" xfId="0" applyFont="1"/>
    <xf numFmtId="0" fontId="8" fillId="0" borderId="0" xfId="0" applyFont="1" applyAlignment="1">
      <alignment horizontal="center" vertical="center"/>
    </xf>
    <xf numFmtId="0" fontId="9" fillId="0" borderId="0" xfId="0" applyFont="1"/>
    <xf numFmtId="0" fontId="9" fillId="0" borderId="1" xfId="0" applyFont="1" applyBorder="1" applyAlignment="1">
      <alignment horizontal="center" vertical="center" wrapText="1"/>
    </xf>
    <xf numFmtId="0" fontId="9" fillId="5" borderId="1" xfId="0" applyFont="1" applyFill="1" applyBorder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0" fillId="0" borderId="1" xfId="0" applyBorder="1"/>
    <xf numFmtId="0" fontId="11" fillId="7" borderId="1" xfId="0" applyFont="1" applyFill="1" applyBorder="1"/>
    <xf numFmtId="0" fontId="0" fillId="8" borderId="1" xfId="0" applyFill="1" applyBorder="1"/>
    <xf numFmtId="0" fontId="12" fillId="8" borderId="1" xfId="0" applyFont="1" applyFill="1" applyBorder="1"/>
    <xf numFmtId="0" fontId="13" fillId="8" borderId="1" xfId="0" applyFont="1" applyFill="1" applyBorder="1"/>
    <xf numFmtId="0" fontId="0" fillId="9" borderId="1" xfId="0" applyFill="1" applyBorder="1"/>
    <xf numFmtId="0" fontId="8" fillId="8" borderId="1" xfId="0" applyFont="1" applyFill="1" applyBorder="1"/>
    <xf numFmtId="0" fontId="14" fillId="8" borderId="1" xfId="0" applyFont="1" applyFill="1" applyBorder="1"/>
    <xf numFmtId="0" fontId="8" fillId="8" borderId="1" xfId="0" applyFont="1" applyFill="1" applyBorder="1" applyAlignment="1">
      <alignment horizontal="center"/>
    </xf>
    <xf numFmtId="0" fontId="8" fillId="6" borderId="1" xfId="0" applyFont="1" applyFill="1" applyBorder="1"/>
    <xf numFmtId="14" fontId="8" fillId="6" borderId="1" xfId="0" applyNumberFormat="1" applyFont="1" applyFill="1" applyBorder="1"/>
    <xf numFmtId="14" fontId="8" fillId="6" borderId="1" xfId="0" applyNumberFormat="1" applyFont="1" applyFill="1" applyBorder="1"/>
    <xf numFmtId="14" fontId="8" fillId="0" borderId="2" xfId="0" applyNumberFormat="1" applyFont="1" applyBorder="1" applyAlignment="1">
      <alignment horizontal="center" vertical="center"/>
    </xf>
    <xf numFmtId="0" fontId="15" fillId="0" borderId="1" xfId="0" applyFont="1" applyBorder="1"/>
    <xf numFmtId="0" fontId="16" fillId="8" borderId="1" xfId="0" applyFont="1" applyFill="1" applyBorder="1"/>
    <xf numFmtId="0" fontId="17" fillId="8" borderId="1" xfId="0" applyFont="1" applyFill="1" applyBorder="1"/>
    <xf numFmtId="0" fontId="7" fillId="10" borderId="1" xfId="3" applyFont="1" applyFill="1" applyBorder="1"/>
    <xf numFmtId="0" fontId="12" fillId="11" borderId="1" xfId="0" applyFont="1" applyFill="1" applyBorder="1"/>
    <xf numFmtId="0" fontId="13" fillId="11" borderId="1" xfId="0" applyFont="1" applyFill="1" applyBorder="1"/>
    <xf numFmtId="0" fontId="0" fillId="11" borderId="1" xfId="0" applyFill="1" applyBorder="1"/>
    <xf numFmtId="0" fontId="8" fillId="11" borderId="1" xfId="0" applyFont="1" applyFill="1" applyBorder="1"/>
    <xf numFmtId="0" fontId="8" fillId="12" borderId="1" xfId="0" applyFont="1" applyFill="1" applyBorder="1"/>
    <xf numFmtId="14" fontId="8" fillId="0" borderId="1" xfId="0" applyNumberFormat="1" applyFont="1" applyBorder="1" applyAlignment="1">
      <alignment horizontal="center" vertical="center"/>
    </xf>
    <xf numFmtId="0" fontId="17" fillId="11" borderId="1" xfId="0" applyFont="1" applyFill="1" applyBorder="1"/>
    <xf numFmtId="0" fontId="6" fillId="3" borderId="1" xfId="2" applyFont="1" applyFill="1" applyBorder="1"/>
    <xf numFmtId="0" fontId="0" fillId="13" borderId="1" xfId="0" applyFill="1" applyBorder="1"/>
    <xf numFmtId="0" fontId="0" fillId="5" borderId="1" xfId="0" applyFill="1" applyBorder="1"/>
    <xf numFmtId="0" fontId="12" fillId="0" borderId="1" xfId="0" applyFont="1" applyBorder="1"/>
    <xf numFmtId="0" fontId="13" fillId="0" borderId="1" xfId="0" applyFont="1" applyBorder="1"/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14" fontId="8" fillId="0" borderId="1" xfId="0" applyNumberFormat="1" applyFont="1" applyBorder="1"/>
    <xf numFmtId="0" fontId="10" fillId="5" borderId="1" xfId="0" applyFont="1" applyFill="1" applyBorder="1"/>
    <xf numFmtId="14" fontId="8" fillId="5" borderId="1" xfId="0" applyNumberFormat="1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0" fillId="14" borderId="1" xfId="0" applyFill="1" applyBorder="1"/>
    <xf numFmtId="0" fontId="0" fillId="15" borderId="1" xfId="0" applyFill="1" applyBorder="1"/>
    <xf numFmtId="0" fontId="12" fillId="15" borderId="1" xfId="0" applyFont="1" applyFill="1" applyBorder="1"/>
    <xf numFmtId="0" fontId="13" fillId="15" borderId="1" xfId="0" applyFont="1" applyFill="1" applyBorder="1"/>
    <xf numFmtId="0" fontId="8" fillId="15" borderId="1" xfId="0" applyFont="1" applyFill="1" applyBorder="1"/>
    <xf numFmtId="0" fontId="0" fillId="16" borderId="1" xfId="0" applyFill="1" applyBorder="1"/>
    <xf numFmtId="0" fontId="0" fillId="18" borderId="1" xfId="0" applyFill="1" applyBorder="1"/>
    <xf numFmtId="0" fontId="12" fillId="18" borderId="1" xfId="0" applyFont="1" applyFill="1" applyBorder="1"/>
    <xf numFmtId="0" fontId="13" fillId="18" borderId="1" xfId="0" applyFont="1" applyFill="1" applyBorder="1"/>
    <xf numFmtId="0" fontId="8" fillId="18" borderId="1" xfId="0" applyFont="1" applyFill="1" applyBorder="1"/>
    <xf numFmtId="0" fontId="10" fillId="0" borderId="1" xfId="0" applyFont="1" applyBorder="1"/>
    <xf numFmtId="0" fontId="0" fillId="7" borderId="1" xfId="0" applyFill="1" applyBorder="1"/>
    <xf numFmtId="0" fontId="0" fillId="19" borderId="1" xfId="0" applyFill="1" applyBorder="1"/>
    <xf numFmtId="0" fontId="12" fillId="19" borderId="1" xfId="0" applyFont="1" applyFill="1" applyBorder="1"/>
    <xf numFmtId="0" fontId="13" fillId="19" borderId="1" xfId="0" applyFont="1" applyFill="1" applyBorder="1"/>
    <xf numFmtId="0" fontId="0" fillId="20" borderId="1" xfId="0" applyFill="1" applyBorder="1"/>
    <xf numFmtId="0" fontId="8" fillId="19" borderId="1" xfId="0" applyFont="1" applyFill="1" applyBorder="1"/>
    <xf numFmtId="0" fontId="14" fillId="19" borderId="1" xfId="0" applyFont="1" applyFill="1" applyBorder="1"/>
    <xf numFmtId="0" fontId="8" fillId="19" borderId="1" xfId="0" applyFont="1" applyFill="1" applyBorder="1" applyAlignment="1">
      <alignment horizontal="center"/>
    </xf>
    <xf numFmtId="0" fontId="0" fillId="21" borderId="1" xfId="0" applyFill="1" applyBorder="1"/>
    <xf numFmtId="0" fontId="8" fillId="22" borderId="1" xfId="0" applyFont="1" applyFill="1" applyBorder="1" applyAlignment="1">
      <alignment horizontal="center"/>
    </xf>
    <xf numFmtId="0" fontId="0" fillId="23" borderId="1" xfId="0" applyFill="1" applyBorder="1"/>
    <xf numFmtId="0" fontId="0" fillId="24" borderId="1" xfId="0" applyFill="1" applyBorder="1"/>
    <xf numFmtId="0" fontId="12" fillId="24" borderId="1" xfId="0" applyFont="1" applyFill="1" applyBorder="1"/>
    <xf numFmtId="0" fontId="13" fillId="24" borderId="1" xfId="0" applyFont="1" applyFill="1" applyBorder="1"/>
    <xf numFmtId="0" fontId="8" fillId="24" borderId="1" xfId="0" applyFont="1" applyFill="1" applyBorder="1"/>
    <xf numFmtId="0" fontId="16" fillId="24" borderId="1" xfId="0" applyFont="1" applyFill="1" applyBorder="1"/>
    <xf numFmtId="0" fontId="17" fillId="24" borderId="1" xfId="0" applyFont="1" applyFill="1" applyBorder="1"/>
    <xf numFmtId="0" fontId="16" fillId="0" borderId="1" xfId="0" applyFont="1" applyBorder="1"/>
    <xf numFmtId="0" fontId="17" fillId="0" borderId="1" xfId="0" applyFont="1" applyBorder="1"/>
    <xf numFmtId="0" fontId="0" fillId="25" borderId="1" xfId="0" applyFill="1" applyBorder="1"/>
    <xf numFmtId="0" fontId="12" fillId="25" borderId="1" xfId="0" applyFont="1" applyFill="1" applyBorder="1"/>
    <xf numFmtId="0" fontId="13" fillId="25" borderId="1" xfId="0" applyFont="1" applyFill="1" applyBorder="1"/>
    <xf numFmtId="0" fontId="0" fillId="26" borderId="1" xfId="0" applyFill="1" applyBorder="1"/>
    <xf numFmtId="0" fontId="8" fillId="25" borderId="1" xfId="0" applyFont="1" applyFill="1" applyBorder="1"/>
    <xf numFmtId="0" fontId="14" fillId="25" borderId="1" xfId="0" applyFont="1" applyFill="1" applyBorder="1"/>
    <xf numFmtId="0" fontId="8" fillId="25" borderId="1" xfId="0" applyFont="1" applyFill="1" applyBorder="1" applyAlignment="1">
      <alignment horizontal="center"/>
    </xf>
    <xf numFmtId="0" fontId="7" fillId="27" borderId="1" xfId="3" applyFont="1" applyFill="1" applyBorder="1"/>
    <xf numFmtId="0" fontId="16" fillId="25" borderId="1" xfId="0" applyFont="1" applyFill="1" applyBorder="1"/>
    <xf numFmtId="0" fontId="17" fillId="25" borderId="1" xfId="0" applyFont="1" applyFill="1" applyBorder="1"/>
    <xf numFmtId="0" fontId="8" fillId="6" borderId="1" xfId="0" applyFont="1" applyFill="1" applyBorder="1" applyAlignment="1">
      <alignment horizontal="center"/>
    </xf>
    <xf numFmtId="0" fontId="13" fillId="28" borderId="1" xfId="0" applyFont="1" applyFill="1" applyBorder="1"/>
    <xf numFmtId="0" fontId="0" fillId="28" borderId="1" xfId="0" applyFill="1" applyBorder="1"/>
    <xf numFmtId="0" fontId="19" fillId="28" borderId="1" xfId="0" applyFont="1" applyFill="1" applyBorder="1"/>
    <xf numFmtId="0" fontId="12" fillId="28" borderId="1" xfId="0" applyFont="1" applyFill="1" applyBorder="1"/>
    <xf numFmtId="0" fontId="8" fillId="28" borderId="1" xfId="0" applyFont="1" applyFill="1" applyBorder="1"/>
    <xf numFmtId="0" fontId="8" fillId="27" borderId="1" xfId="0" applyFont="1" applyFill="1" applyBorder="1"/>
    <xf numFmtId="0" fontId="0" fillId="29" borderId="1" xfId="0" applyFill="1" applyBorder="1"/>
    <xf numFmtId="0" fontId="11" fillId="29" borderId="1" xfId="0" applyFont="1" applyFill="1" applyBorder="1"/>
    <xf numFmtId="0" fontId="12" fillId="29" borderId="1" xfId="0" applyFont="1" applyFill="1" applyBorder="1"/>
    <xf numFmtId="0" fontId="13" fillId="29" borderId="1" xfId="0" applyFont="1" applyFill="1" applyBorder="1"/>
    <xf numFmtId="0" fontId="8" fillId="29" borderId="1" xfId="0" applyFont="1" applyFill="1" applyBorder="1"/>
    <xf numFmtId="0" fontId="14" fillId="29" borderId="1" xfId="0" applyFont="1" applyFill="1" applyBorder="1"/>
    <xf numFmtId="0" fontId="8" fillId="29" borderId="1" xfId="0" applyFont="1" applyFill="1" applyBorder="1" applyAlignment="1">
      <alignment horizontal="center"/>
    </xf>
    <xf numFmtId="0" fontId="8" fillId="30" borderId="1" xfId="0" applyFont="1" applyFill="1" applyBorder="1"/>
    <xf numFmtId="16" fontId="8" fillId="0" borderId="1" xfId="0" applyNumberFormat="1" applyFont="1" applyBorder="1" applyAlignment="1">
      <alignment horizontal="center" vertical="center"/>
    </xf>
    <xf numFmtId="16" fontId="8" fillId="0" borderId="2" xfId="0" applyNumberFormat="1" applyFont="1" applyBorder="1" applyAlignment="1">
      <alignment horizontal="center" vertical="center"/>
    </xf>
    <xf numFmtId="0" fontId="0" fillId="31" borderId="1" xfId="0" applyFill="1" applyBorder="1"/>
    <xf numFmtId="0" fontId="7" fillId="22" borderId="1" xfId="3" applyFont="1" applyFill="1" applyBorder="1"/>
    <xf numFmtId="0" fontId="0" fillId="32" borderId="1" xfId="0" applyFill="1" applyBorder="1"/>
    <xf numFmtId="0" fontId="16" fillId="32" borderId="1" xfId="0" applyFont="1" applyFill="1" applyBorder="1"/>
    <xf numFmtId="0" fontId="13" fillId="32" borderId="1" xfId="0" applyFont="1" applyFill="1" applyBorder="1"/>
    <xf numFmtId="0" fontId="17" fillId="32" borderId="1" xfId="0" applyFont="1" applyFill="1" applyBorder="1"/>
    <xf numFmtId="0" fontId="8" fillId="32" borderId="1" xfId="0" applyFont="1" applyFill="1" applyBorder="1"/>
    <xf numFmtId="0" fontId="12" fillId="32" borderId="1" xfId="0" applyFont="1" applyFill="1" applyBorder="1"/>
    <xf numFmtId="0" fontId="11" fillId="0" borderId="1" xfId="0" applyFont="1" applyBorder="1"/>
    <xf numFmtId="0" fontId="0" fillId="33" borderId="1" xfId="0" applyFill="1" applyBorder="1"/>
    <xf numFmtId="0" fontId="12" fillId="33" borderId="1" xfId="0" applyFont="1" applyFill="1" applyBorder="1"/>
    <xf numFmtId="0" fontId="13" fillId="33" borderId="1" xfId="0" applyFont="1" applyFill="1" applyBorder="1"/>
    <xf numFmtId="0" fontId="8" fillId="33" borderId="1" xfId="0" applyFont="1" applyFill="1" applyBorder="1"/>
    <xf numFmtId="0" fontId="14" fillId="33" borderId="1" xfId="0" applyFont="1" applyFill="1" applyBorder="1"/>
    <xf numFmtId="0" fontId="8" fillId="33" borderId="1" xfId="0" applyFont="1" applyFill="1" applyBorder="1" applyAlignment="1">
      <alignment horizontal="center"/>
    </xf>
    <xf numFmtId="0" fontId="17" fillId="33" borderId="1" xfId="0" applyFont="1" applyFill="1" applyBorder="1"/>
    <xf numFmtId="0" fontId="11" fillId="21" borderId="1" xfId="0" applyFont="1" applyFill="1" applyBorder="1"/>
    <xf numFmtId="0" fontId="11" fillId="14" borderId="1" xfId="0" applyFont="1" applyFill="1" applyBorder="1"/>
    <xf numFmtId="0" fontId="0" fillId="35" borderId="1" xfId="0" applyFill="1" applyBorder="1"/>
    <xf numFmtId="0" fontId="12" fillId="35" borderId="1" xfId="0" applyFont="1" applyFill="1" applyBorder="1"/>
    <xf numFmtId="0" fontId="13" fillId="35" borderId="1" xfId="0" applyFont="1" applyFill="1" applyBorder="1"/>
    <xf numFmtId="0" fontId="8" fillId="35" borderId="1" xfId="0" applyFont="1" applyFill="1" applyBorder="1"/>
    <xf numFmtId="0" fontId="8" fillId="12" borderId="0" xfId="0" applyFont="1" applyFill="1"/>
    <xf numFmtId="0" fontId="8" fillId="34" borderId="0" xfId="0" applyFont="1" applyFill="1"/>
    <xf numFmtId="0" fontId="0" fillId="36" borderId="1" xfId="0" applyFill="1" applyBorder="1"/>
    <xf numFmtId="0" fontId="12" fillId="36" borderId="1" xfId="0" applyFont="1" applyFill="1" applyBorder="1"/>
    <xf numFmtId="0" fontId="13" fillId="36" borderId="1" xfId="0" applyFont="1" applyFill="1" applyBorder="1"/>
    <xf numFmtId="0" fontId="8" fillId="36" borderId="1" xfId="0" applyFont="1" applyFill="1" applyBorder="1"/>
    <xf numFmtId="0" fontId="16" fillId="36" borderId="1" xfId="0" applyFont="1" applyFill="1" applyBorder="1"/>
    <xf numFmtId="0" fontId="17" fillId="36" borderId="1" xfId="0" applyFont="1" applyFill="1" applyBorder="1"/>
    <xf numFmtId="0" fontId="19" fillId="10" borderId="1" xfId="0" applyFont="1" applyFill="1" applyBorder="1" applyAlignment="1">
      <alignment horizontal="left" wrapText="1"/>
    </xf>
    <xf numFmtId="0" fontId="0" fillId="37" borderId="1" xfId="0" applyFill="1" applyBorder="1"/>
    <xf numFmtId="0" fontId="12" fillId="37" borderId="1" xfId="0" applyFont="1" applyFill="1" applyBorder="1"/>
    <xf numFmtId="0" fontId="13" fillId="37" borderId="1" xfId="0" applyFont="1" applyFill="1" applyBorder="1"/>
    <xf numFmtId="0" fontId="13" fillId="37" borderId="1" xfId="1" applyFont="1" applyFill="1" applyBorder="1"/>
    <xf numFmtId="0" fontId="8" fillId="37" borderId="1" xfId="0" applyFont="1" applyFill="1" applyBorder="1"/>
    <xf numFmtId="0" fontId="7" fillId="12" borderId="1" xfId="3" applyFont="1" applyFill="1" applyBorder="1"/>
    <xf numFmtId="0" fontId="8" fillId="36" borderId="1" xfId="0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38" borderId="1" xfId="0" applyFill="1" applyBorder="1"/>
    <xf numFmtId="0" fontId="12" fillId="38" borderId="1" xfId="0" applyFont="1" applyFill="1" applyBorder="1"/>
    <xf numFmtId="0" fontId="13" fillId="38" borderId="1" xfId="0" applyFont="1" applyFill="1" applyBorder="1"/>
    <xf numFmtId="0" fontId="0" fillId="39" borderId="1" xfId="0" applyFill="1" applyBorder="1"/>
    <xf numFmtId="0" fontId="8" fillId="38" borderId="1" xfId="0" applyFont="1" applyFill="1" applyBorder="1"/>
    <xf numFmtId="0" fontId="8" fillId="38" borderId="1" xfId="0" applyFont="1" applyFill="1" applyBorder="1" applyAlignment="1">
      <alignment horizontal="center"/>
    </xf>
    <xf numFmtId="16" fontId="8" fillId="5" borderId="1" xfId="0" applyNumberFormat="1" applyFont="1" applyFill="1" applyBorder="1" applyAlignment="1">
      <alignment horizontal="center" vertical="center"/>
    </xf>
    <xf numFmtId="0" fontId="13" fillId="40" borderId="1" xfId="0" applyFont="1" applyFill="1" applyBorder="1"/>
    <xf numFmtId="0" fontId="0" fillId="40" borderId="1" xfId="0" applyFill="1" applyBorder="1"/>
    <xf numFmtId="0" fontId="0" fillId="41" borderId="1" xfId="0" applyFill="1" applyBorder="1"/>
    <xf numFmtId="0" fontId="8" fillId="40" borderId="1" xfId="0" applyFont="1" applyFill="1" applyBorder="1"/>
    <xf numFmtId="0" fontId="23" fillId="0" borderId="0" xfId="0" applyFont="1"/>
    <xf numFmtId="0" fontId="24" fillId="0" borderId="0" xfId="0" applyFont="1"/>
    <xf numFmtId="0" fontId="13" fillId="41" borderId="1" xfId="0" applyFont="1" applyFill="1" applyBorder="1"/>
    <xf numFmtId="0" fontId="8" fillId="41" borderId="1" xfId="0" applyFont="1" applyFill="1" applyBorder="1"/>
    <xf numFmtId="0" fontId="26" fillId="0" borderId="0" xfId="0" applyFont="1"/>
    <xf numFmtId="0" fontId="10" fillId="5" borderId="1" xfId="0" applyFont="1" applyFill="1" applyBorder="1" applyAlignment="1">
      <alignment horizontal="center" vertical="center" wrapText="1"/>
    </xf>
    <xf numFmtId="0" fontId="0" fillId="42" borderId="1" xfId="0" applyFill="1" applyBorder="1"/>
    <xf numFmtId="0" fontId="12" fillId="42" borderId="1" xfId="0" applyFont="1" applyFill="1" applyBorder="1"/>
    <xf numFmtId="0" fontId="13" fillId="42" borderId="1" xfId="0" applyFont="1" applyFill="1" applyBorder="1"/>
    <xf numFmtId="0" fontId="0" fillId="43" borderId="1" xfId="0" applyFill="1" applyBorder="1"/>
    <xf numFmtId="0" fontId="8" fillId="42" borderId="1" xfId="0" applyFont="1" applyFill="1" applyBorder="1"/>
    <xf numFmtId="0" fontId="14" fillId="42" borderId="1" xfId="0" applyFont="1" applyFill="1" applyBorder="1"/>
    <xf numFmtId="0" fontId="11" fillId="42" borderId="1" xfId="0" applyFont="1" applyFill="1" applyBorder="1"/>
    <xf numFmtId="0" fontId="18" fillId="42" borderId="1" xfId="0" applyFont="1" applyFill="1" applyBorder="1"/>
    <xf numFmtId="0" fontId="27" fillId="44" borderId="1" xfId="3" applyFont="1" applyFill="1" applyBorder="1" applyAlignment="1">
      <alignment horizontal="center" vertical="center"/>
    </xf>
    <xf numFmtId="0" fontId="11" fillId="13" borderId="1" xfId="0" applyFont="1" applyFill="1" applyBorder="1"/>
    <xf numFmtId="0" fontId="11" fillId="45" borderId="1" xfId="0" applyFont="1" applyFill="1" applyBorder="1"/>
    <xf numFmtId="0" fontId="28" fillId="45" borderId="1" xfId="0" applyFont="1" applyFill="1" applyBorder="1"/>
    <xf numFmtId="0" fontId="29" fillId="45" borderId="1" xfId="0" applyFont="1" applyFill="1" applyBorder="1"/>
    <xf numFmtId="0" fontId="13" fillId="45" borderId="1" xfId="0" applyFont="1" applyFill="1" applyBorder="1"/>
    <xf numFmtId="0" fontId="0" fillId="45" borderId="1" xfId="0" applyFill="1" applyBorder="1"/>
    <xf numFmtId="0" fontId="8" fillId="45" borderId="1" xfId="0" applyFont="1" applyFill="1" applyBorder="1"/>
    <xf numFmtId="0" fontId="8" fillId="10" borderId="1" xfId="0" applyFont="1" applyFill="1" applyBorder="1"/>
    <xf numFmtId="0" fontId="25" fillId="0" borderId="0" xfId="0" applyFont="1"/>
    <xf numFmtId="0" fontId="11" fillId="23" borderId="1" xfId="0" applyFont="1" applyFill="1" applyBorder="1"/>
    <xf numFmtId="0" fontId="12" fillId="45" borderId="1" xfId="0" applyFont="1" applyFill="1" applyBorder="1"/>
    <xf numFmtId="0" fontId="17" fillId="45" borderId="1" xfId="0" applyFont="1" applyFill="1" applyBorder="1"/>
    <xf numFmtId="0" fontId="7" fillId="46" borderId="1" xfId="3" applyFont="1" applyFill="1" applyBorder="1"/>
    <xf numFmtId="0" fontId="12" fillId="47" borderId="1" xfId="0" applyFont="1" applyFill="1" applyBorder="1"/>
    <xf numFmtId="0" fontId="13" fillId="47" borderId="1" xfId="0" applyFont="1" applyFill="1" applyBorder="1"/>
    <xf numFmtId="0" fontId="0" fillId="47" borderId="1" xfId="0" applyFill="1" applyBorder="1"/>
    <xf numFmtId="0" fontId="8" fillId="47" borderId="1" xfId="0" applyFont="1" applyFill="1" applyBorder="1"/>
    <xf numFmtId="0" fontId="14" fillId="47" borderId="1" xfId="0" applyFont="1" applyFill="1" applyBorder="1"/>
    <xf numFmtId="0" fontId="8" fillId="47" borderId="1" xfId="0" applyFont="1" applyFill="1" applyBorder="1" applyAlignment="1">
      <alignment horizontal="center"/>
    </xf>
    <xf numFmtId="0" fontId="0" fillId="48" borderId="1" xfId="0" applyFill="1" applyBorder="1"/>
    <xf numFmtId="0" fontId="12" fillId="48" borderId="1" xfId="0" applyFont="1" applyFill="1" applyBorder="1"/>
    <xf numFmtId="0" fontId="13" fillId="48" borderId="1" xfId="0" applyFont="1" applyFill="1" applyBorder="1"/>
    <xf numFmtId="0" fontId="8" fillId="48" borderId="1" xfId="0" applyFont="1" applyFill="1" applyBorder="1"/>
    <xf numFmtId="0" fontId="0" fillId="6" borderId="0" xfId="0" applyFill="1"/>
    <xf numFmtId="0" fontId="13" fillId="50" borderId="1" xfId="0" applyFont="1" applyFill="1" applyBorder="1"/>
    <xf numFmtId="0" fontId="0" fillId="50" borderId="1" xfId="0" applyFill="1" applyBorder="1"/>
    <xf numFmtId="0" fontId="0" fillId="49" borderId="1" xfId="0" applyFill="1" applyBorder="1"/>
    <xf numFmtId="0" fontId="12" fillId="49" borderId="1" xfId="0" applyFont="1" applyFill="1" applyBorder="1"/>
    <xf numFmtId="0" fontId="13" fillId="49" borderId="1" xfId="0" applyFont="1" applyFill="1" applyBorder="1"/>
    <xf numFmtId="0" fontId="8" fillId="49" borderId="1" xfId="0" applyFont="1" applyFill="1" applyBorder="1"/>
    <xf numFmtId="0" fontId="8" fillId="0" borderId="1" xfId="0" applyFont="1" applyBorder="1" applyAlignment="1">
      <alignment horizontal="center" vertical="center"/>
    </xf>
    <xf numFmtId="0" fontId="0" fillId="51" borderId="1" xfId="0" applyFill="1" applyBorder="1"/>
    <xf numFmtId="0" fontId="12" fillId="51" borderId="1" xfId="0" applyFont="1" applyFill="1" applyBorder="1"/>
    <xf numFmtId="0" fontId="13" fillId="51" borderId="1" xfId="0" applyFont="1" applyFill="1" applyBorder="1"/>
    <xf numFmtId="0" fontId="8" fillId="51" borderId="1" xfId="0" applyFont="1" applyFill="1" applyBorder="1"/>
    <xf numFmtId="0" fontId="8" fillId="51" borderId="1" xfId="0" applyFont="1" applyFill="1" applyBorder="1" applyAlignment="1">
      <alignment horizontal="center"/>
    </xf>
    <xf numFmtId="14" fontId="8" fillId="51" borderId="1" xfId="0" applyNumberFormat="1" applyFont="1" applyFill="1" applyBorder="1"/>
    <xf numFmtId="0" fontId="10" fillId="52" borderId="1" xfId="0" applyFont="1" applyFill="1" applyBorder="1" applyAlignment="1">
      <alignment vertical="center"/>
    </xf>
    <xf numFmtId="0" fontId="0" fillId="52" borderId="1" xfId="0" applyFill="1" applyBorder="1"/>
    <xf numFmtId="0" fontId="12" fillId="52" borderId="1" xfId="0" applyFont="1" applyFill="1" applyBorder="1"/>
    <xf numFmtId="0" fontId="13" fillId="52" borderId="1" xfId="0" applyFont="1" applyFill="1" applyBorder="1"/>
    <xf numFmtId="0" fontId="8" fillId="52" borderId="1" xfId="0" applyFont="1" applyFill="1" applyBorder="1"/>
    <xf numFmtId="0" fontId="8" fillId="52" borderId="1" xfId="0" applyFont="1" applyFill="1" applyBorder="1" applyAlignment="1">
      <alignment horizontal="center"/>
    </xf>
    <xf numFmtId="14" fontId="8" fillId="52" borderId="1" xfId="0" applyNumberFormat="1" applyFont="1" applyFill="1" applyBorder="1"/>
    <xf numFmtId="16" fontId="8" fillId="52" borderId="1" xfId="0" applyNumberFormat="1" applyFont="1" applyFill="1" applyBorder="1" applyAlignment="1">
      <alignment horizontal="center" vertical="center"/>
    </xf>
    <xf numFmtId="0" fontId="12" fillId="26" borderId="1" xfId="0" applyFont="1" applyFill="1" applyBorder="1"/>
    <xf numFmtId="0" fontId="13" fillId="26" borderId="1" xfId="0" applyFont="1" applyFill="1" applyBorder="1"/>
    <xf numFmtId="0" fontId="8" fillId="26" borderId="1" xfId="0" applyFont="1" applyFill="1" applyBorder="1"/>
    <xf numFmtId="0" fontId="8" fillId="34" borderId="1" xfId="0" applyFont="1" applyFill="1" applyBorder="1"/>
    <xf numFmtId="0" fontId="8" fillId="26" borderId="1" xfId="0" applyFont="1" applyFill="1" applyBorder="1" applyAlignment="1">
      <alignment horizontal="center"/>
    </xf>
    <xf numFmtId="0" fontId="0" fillId="53" borderId="1" xfId="0" applyFill="1" applyBorder="1"/>
    <xf numFmtId="0" fontId="12" fillId="53" borderId="1" xfId="0" applyFont="1" applyFill="1" applyBorder="1"/>
    <xf numFmtId="0" fontId="13" fillId="53" borderId="1" xfId="0" applyFont="1" applyFill="1" applyBorder="1"/>
    <xf numFmtId="0" fontId="8" fillId="53" borderId="1" xfId="0" applyFont="1" applyFill="1" applyBorder="1"/>
    <xf numFmtId="0" fontId="16" fillId="53" borderId="1" xfId="0" applyFont="1" applyFill="1" applyBorder="1"/>
    <xf numFmtId="0" fontId="17" fillId="53" borderId="1" xfId="0" applyFont="1" applyFill="1" applyBorder="1"/>
    <xf numFmtId="0" fontId="8" fillId="54" borderId="1" xfId="0" applyFont="1" applyFill="1" applyBorder="1"/>
    <xf numFmtId="14" fontId="8" fillId="54" borderId="1" xfId="0" applyNumberFormat="1" applyFont="1" applyFill="1" applyBorder="1"/>
    <xf numFmtId="0" fontId="0" fillId="55" borderId="1" xfId="0" applyFill="1" applyBorder="1"/>
    <xf numFmtId="0" fontId="12" fillId="55" borderId="1" xfId="0" applyFont="1" applyFill="1" applyBorder="1"/>
    <xf numFmtId="0" fontId="13" fillId="55" borderId="1" xfId="0" applyFont="1" applyFill="1" applyBorder="1"/>
    <xf numFmtId="0" fontId="8" fillId="55" borderId="1" xfId="0" applyFont="1" applyFill="1" applyBorder="1"/>
    <xf numFmtId="0" fontId="14" fillId="55" borderId="1" xfId="0" applyFont="1" applyFill="1" applyBorder="1"/>
    <xf numFmtId="0" fontId="7" fillId="56" borderId="1" xfId="3" applyFont="1" applyFill="1" applyBorder="1"/>
    <xf numFmtId="0" fontId="8" fillId="56" borderId="1" xfId="0" applyFont="1" applyFill="1" applyBorder="1"/>
    <xf numFmtId="0" fontId="8" fillId="55" borderId="1" xfId="0" applyFont="1" applyFill="1" applyBorder="1" applyAlignment="1">
      <alignment horizontal="center"/>
    </xf>
    <xf numFmtId="14" fontId="8" fillId="55" borderId="1" xfId="0" applyNumberFormat="1" applyFont="1" applyFill="1" applyBorder="1"/>
    <xf numFmtId="0" fontId="0" fillId="57" borderId="1" xfId="0" applyFill="1" applyBorder="1"/>
    <xf numFmtId="0" fontId="12" fillId="57" borderId="1" xfId="0" applyFont="1" applyFill="1" applyBorder="1"/>
    <xf numFmtId="0" fontId="13" fillId="57" borderId="1" xfId="0" applyFont="1" applyFill="1" applyBorder="1"/>
    <xf numFmtId="0" fontId="8" fillId="57" borderId="1" xfId="0" applyFont="1" applyFill="1" applyBorder="1"/>
    <xf numFmtId="0" fontId="8" fillId="57" borderId="1" xfId="0" applyFont="1" applyFill="1" applyBorder="1" applyAlignment="1">
      <alignment horizontal="center"/>
    </xf>
    <xf numFmtId="0" fontId="8" fillId="49" borderId="1" xfId="0" applyFont="1" applyFill="1" applyBorder="1" applyAlignment="1">
      <alignment horizontal="center"/>
    </xf>
    <xf numFmtId="0" fontId="17" fillId="49" borderId="1" xfId="0" applyFont="1" applyFill="1" applyBorder="1"/>
    <xf numFmtId="0" fontId="8" fillId="50" borderId="1" xfId="0" applyFont="1" applyFill="1" applyBorder="1"/>
    <xf numFmtId="0" fontId="12" fillId="50" borderId="1" xfId="0" applyFont="1" applyFill="1" applyBorder="1"/>
    <xf numFmtId="0" fontId="14" fillId="50" borderId="1" xfId="0" applyFont="1" applyFill="1" applyBorder="1"/>
    <xf numFmtId="0" fontId="8" fillId="6" borderId="1" xfId="0" applyFont="1" applyFill="1" applyBorder="1" applyAlignment="1">
      <alignment wrapText="1"/>
    </xf>
    <xf numFmtId="0" fontId="20" fillId="0" borderId="1" xfId="0" applyFont="1" applyBorder="1"/>
    <xf numFmtId="0" fontId="30" fillId="49" borderId="1" xfId="0" applyFont="1" applyFill="1" applyBorder="1" applyAlignment="1">
      <alignment horizontal="left"/>
    </xf>
    <xf numFmtId="0" fontId="16" fillId="49" borderId="1" xfId="0" applyFont="1" applyFill="1" applyBorder="1"/>
    <xf numFmtId="0" fontId="0" fillId="58" borderId="1" xfId="0" applyFill="1" applyBorder="1"/>
    <xf numFmtId="0" fontId="12" fillId="58" borderId="1" xfId="0" applyFont="1" applyFill="1" applyBorder="1"/>
    <xf numFmtId="0" fontId="13" fillId="58" borderId="1" xfId="0" applyFont="1" applyFill="1" applyBorder="1"/>
    <xf numFmtId="0" fontId="8" fillId="58" borderId="1" xfId="0" applyFont="1" applyFill="1" applyBorder="1"/>
    <xf numFmtId="0" fontId="14" fillId="58" borderId="1" xfId="0" applyFont="1" applyFill="1" applyBorder="1"/>
    <xf numFmtId="0" fontId="15" fillId="0" borderId="4" xfId="0" applyFont="1" applyBorder="1"/>
    <xf numFmtId="0" fontId="12" fillId="40" borderId="1" xfId="0" applyFont="1" applyFill="1" applyBorder="1"/>
    <xf numFmtId="0" fontId="16" fillId="40" borderId="1" xfId="0" applyFont="1" applyFill="1" applyBorder="1"/>
    <xf numFmtId="0" fontId="17" fillId="40" borderId="1" xfId="0" applyFont="1" applyFill="1" applyBorder="1"/>
    <xf numFmtId="0" fontId="0" fillId="59" borderId="1" xfId="0" applyFill="1" applyBorder="1"/>
    <xf numFmtId="0" fontId="12" fillId="59" borderId="1" xfId="0" applyFont="1" applyFill="1" applyBorder="1"/>
    <xf numFmtId="0" fontId="13" fillId="59" borderId="1" xfId="0" applyFont="1" applyFill="1" applyBorder="1"/>
    <xf numFmtId="0" fontId="31" fillId="59" borderId="1" xfId="0" applyFont="1" applyFill="1" applyBorder="1"/>
    <xf numFmtId="0" fontId="0" fillId="60" borderId="1" xfId="0" applyFill="1" applyBorder="1"/>
    <xf numFmtId="0" fontId="8" fillId="59" borderId="1" xfId="0" applyFont="1" applyFill="1" applyBorder="1"/>
    <xf numFmtId="0" fontId="14" fillId="59" borderId="1" xfId="0" applyFont="1" applyFill="1" applyBorder="1"/>
    <xf numFmtId="0" fontId="19" fillId="59" borderId="1" xfId="0" applyFont="1" applyFill="1" applyBorder="1"/>
    <xf numFmtId="0" fontId="8" fillId="6" borderId="1" xfId="0" applyFont="1" applyFill="1" applyBorder="1" applyAlignment="1">
      <alignment vertical="center" wrapText="1"/>
    </xf>
    <xf numFmtId="0" fontId="0" fillId="61" borderId="1" xfId="0" applyFill="1" applyBorder="1"/>
    <xf numFmtId="0" fontId="12" fillId="61" borderId="1" xfId="0" applyFont="1" applyFill="1" applyBorder="1"/>
    <xf numFmtId="0" fontId="13" fillId="61" borderId="1" xfId="0" applyFont="1" applyFill="1" applyBorder="1"/>
    <xf numFmtId="0" fontId="8" fillId="61" borderId="1" xfId="0" applyFont="1" applyFill="1" applyBorder="1"/>
    <xf numFmtId="0" fontId="14" fillId="36" borderId="1" xfId="0" applyFont="1" applyFill="1" applyBorder="1"/>
    <xf numFmtId="0" fontId="8" fillId="36" borderId="1" xfId="0" applyFont="1" applyFill="1" applyBorder="1" applyAlignment="1">
      <alignment horizontal="center"/>
    </xf>
    <xf numFmtId="0" fontId="13" fillId="9" borderId="1" xfId="0" applyFont="1" applyFill="1" applyBorder="1"/>
    <xf numFmtId="0" fontId="0" fillId="64" borderId="1" xfId="0" applyFill="1" applyBorder="1"/>
    <xf numFmtId="0" fontId="12" fillId="9" borderId="1" xfId="0" applyFont="1" applyFill="1" applyBorder="1"/>
    <xf numFmtId="0" fontId="17" fillId="9" borderId="1" xfId="0" applyFont="1" applyFill="1" applyBorder="1"/>
    <xf numFmtId="0" fontId="8" fillId="9" borderId="1" xfId="0" applyFont="1" applyFill="1" applyBorder="1"/>
    <xf numFmtId="0" fontId="17" fillId="51" borderId="1" xfId="0" applyFont="1" applyFill="1" applyBorder="1"/>
    <xf numFmtId="0" fontId="0" fillId="37" borderId="1" xfId="0" applyFill="1" applyBorder="1" applyAlignment="1">
      <alignment horizontal="right"/>
    </xf>
    <xf numFmtId="0" fontId="8" fillId="37" borderId="1" xfId="0" applyFont="1" applyFill="1" applyBorder="1" applyAlignment="1">
      <alignment horizontal="right"/>
    </xf>
    <xf numFmtId="0" fontId="10" fillId="0" borderId="1" xfId="0" applyFont="1" applyBorder="1" applyAlignment="1">
      <alignment horizontal="center"/>
    </xf>
    <xf numFmtId="0" fontId="32" fillId="58" borderId="1" xfId="0" applyFont="1" applyFill="1" applyBorder="1" applyAlignment="1">
      <alignment horizontal="left"/>
    </xf>
    <xf numFmtId="0" fontId="0" fillId="65" borderId="1" xfId="0" applyFill="1" applyBorder="1"/>
    <xf numFmtId="0" fontId="8" fillId="65" borderId="1" xfId="0" applyFont="1" applyFill="1" applyBorder="1"/>
    <xf numFmtId="0" fontId="14" fillId="65" borderId="1" xfId="0" applyFont="1" applyFill="1" applyBorder="1"/>
    <xf numFmtId="0" fontId="16" fillId="58" borderId="1" xfId="0" applyFont="1" applyFill="1" applyBorder="1"/>
    <xf numFmtId="0" fontId="32" fillId="65" borderId="1" xfId="0" applyFont="1" applyFill="1" applyBorder="1" applyAlignment="1">
      <alignment horizontal="left"/>
    </xf>
    <xf numFmtId="0" fontId="12" fillId="41" borderId="1" xfId="0" applyFont="1" applyFill="1" applyBorder="1"/>
    <xf numFmtId="0" fontId="0" fillId="66" borderId="1" xfId="0" applyFill="1" applyBorder="1"/>
    <xf numFmtId="0" fontId="12" fillId="66" borderId="1" xfId="0" applyFont="1" applyFill="1" applyBorder="1"/>
    <xf numFmtId="0" fontId="13" fillId="66" borderId="1" xfId="0" applyFont="1" applyFill="1" applyBorder="1"/>
    <xf numFmtId="0" fontId="17" fillId="66" borderId="1" xfId="0" applyFont="1" applyFill="1" applyBorder="1"/>
    <xf numFmtId="0" fontId="8" fillId="66" borderId="1" xfId="0" applyFont="1" applyFill="1" applyBorder="1"/>
    <xf numFmtId="14" fontId="8" fillId="18" borderId="1" xfId="0" applyNumberFormat="1" applyFont="1" applyFill="1" applyBorder="1"/>
    <xf numFmtId="0" fontId="0" fillId="68" borderId="1" xfId="0" applyFill="1" applyBorder="1"/>
    <xf numFmtId="0" fontId="12" fillId="68" borderId="1" xfId="0" applyFont="1" applyFill="1" applyBorder="1"/>
    <xf numFmtId="0" fontId="13" fillId="68" borderId="1" xfId="0" applyFont="1" applyFill="1" applyBorder="1"/>
    <xf numFmtId="0" fontId="8" fillId="68" borderId="1" xfId="0" applyFont="1" applyFill="1" applyBorder="1"/>
    <xf numFmtId="0" fontId="14" fillId="68" borderId="1" xfId="0" applyFont="1" applyFill="1" applyBorder="1"/>
    <xf numFmtId="0" fontId="8" fillId="17" borderId="1" xfId="0" applyFont="1" applyFill="1" applyBorder="1"/>
    <xf numFmtId="14" fontId="8" fillId="68" borderId="1" xfId="0" applyNumberFormat="1" applyFont="1" applyFill="1" applyBorder="1"/>
    <xf numFmtId="0" fontId="0" fillId="69" borderId="1" xfId="0" applyFill="1" applyBorder="1"/>
    <xf numFmtId="0" fontId="12" fillId="69" borderId="1" xfId="0" applyFont="1" applyFill="1" applyBorder="1"/>
    <xf numFmtId="0" fontId="13" fillId="69" borderId="1" xfId="0" applyFont="1" applyFill="1" applyBorder="1"/>
    <xf numFmtId="0" fontId="8" fillId="69" borderId="1" xfId="0" applyFont="1" applyFill="1" applyBorder="1"/>
    <xf numFmtId="0" fontId="8" fillId="12" borderId="1" xfId="0" applyFont="1" applyFill="1" applyBorder="1" applyAlignment="1">
      <alignment wrapText="1"/>
    </xf>
    <xf numFmtId="14" fontId="8" fillId="69" borderId="1" xfId="0" applyNumberFormat="1" applyFont="1" applyFill="1" applyBorder="1"/>
    <xf numFmtId="0" fontId="16" fillId="64" borderId="1" xfId="0" applyFont="1" applyFill="1" applyBorder="1"/>
    <xf numFmtId="0" fontId="13" fillId="64" borderId="1" xfId="0" applyFont="1" applyFill="1" applyBorder="1"/>
    <xf numFmtId="0" fontId="17" fillId="64" borderId="1" xfId="0" applyFont="1" applyFill="1" applyBorder="1"/>
    <xf numFmtId="0" fontId="8" fillId="64" borderId="1" xfId="0" applyFont="1" applyFill="1" applyBorder="1"/>
    <xf numFmtId="0" fontId="14" fillId="64" borderId="1" xfId="0" applyFont="1" applyFill="1" applyBorder="1"/>
    <xf numFmtId="0" fontId="12" fillId="64" borderId="1" xfId="0" applyFont="1" applyFill="1" applyBorder="1"/>
    <xf numFmtId="0" fontId="0" fillId="70" borderId="1" xfId="0" applyFill="1" applyBorder="1"/>
    <xf numFmtId="0" fontId="12" fillId="70" borderId="1" xfId="0" applyFont="1" applyFill="1" applyBorder="1"/>
    <xf numFmtId="0" fontId="13" fillId="70" borderId="1" xfId="0" applyFont="1" applyFill="1" applyBorder="1"/>
    <xf numFmtId="0" fontId="8" fillId="70" borderId="1" xfId="0" applyFont="1" applyFill="1" applyBorder="1"/>
    <xf numFmtId="14" fontId="8" fillId="70" borderId="1" xfId="0" applyNumberFormat="1" applyFont="1" applyFill="1" applyBorder="1"/>
    <xf numFmtId="0" fontId="0" fillId="71" borderId="1" xfId="0" applyFill="1" applyBorder="1"/>
    <xf numFmtId="0" fontId="16" fillId="71" borderId="1" xfId="0" applyFont="1" applyFill="1" applyBorder="1"/>
    <xf numFmtId="0" fontId="13" fillId="71" borderId="1" xfId="0" applyFont="1" applyFill="1" applyBorder="1"/>
    <xf numFmtId="0" fontId="17" fillId="71" borderId="1" xfId="0" applyFont="1" applyFill="1" applyBorder="1"/>
    <xf numFmtId="0" fontId="8" fillId="71" borderId="1" xfId="0" applyFont="1" applyFill="1" applyBorder="1"/>
    <xf numFmtId="14" fontId="8" fillId="71" borderId="1" xfId="0" applyNumberFormat="1" applyFont="1" applyFill="1" applyBorder="1"/>
    <xf numFmtId="0" fontId="12" fillId="71" borderId="1" xfId="0" applyFont="1" applyFill="1" applyBorder="1"/>
    <xf numFmtId="0" fontId="8" fillId="70" borderId="1" xfId="0" applyFont="1" applyFill="1" applyBorder="1" applyAlignment="1">
      <alignment horizontal="center"/>
    </xf>
    <xf numFmtId="0" fontId="14" fillId="11" borderId="1" xfId="0" applyFont="1" applyFill="1" applyBorder="1"/>
    <xf numFmtId="0" fontId="0" fillId="72" borderId="1" xfId="0" applyFill="1" applyBorder="1"/>
    <xf numFmtId="0" fontId="12" fillId="72" borderId="1" xfId="0" applyFont="1" applyFill="1" applyBorder="1"/>
    <xf numFmtId="0" fontId="13" fillId="72" borderId="1" xfId="0" applyFont="1" applyFill="1" applyBorder="1"/>
    <xf numFmtId="0" fontId="8" fillId="72" borderId="1" xfId="0" applyFont="1" applyFill="1" applyBorder="1"/>
    <xf numFmtId="0" fontId="14" fillId="72" borderId="1" xfId="0" applyFont="1" applyFill="1" applyBorder="1"/>
    <xf numFmtId="14" fontId="8" fillId="72" borderId="1" xfId="0" applyNumberFormat="1" applyFont="1" applyFill="1" applyBorder="1"/>
    <xf numFmtId="0" fontId="17" fillId="72" borderId="1" xfId="0" applyFont="1" applyFill="1" applyBorder="1"/>
    <xf numFmtId="0" fontId="0" fillId="0" borderId="4" xfId="0" applyBorder="1"/>
    <xf numFmtId="0" fontId="12" fillId="73" borderId="1" xfId="0" applyFont="1" applyFill="1" applyBorder="1"/>
    <xf numFmtId="0" fontId="13" fillId="73" borderId="1" xfId="0" applyFont="1" applyFill="1" applyBorder="1"/>
    <xf numFmtId="0" fontId="0" fillId="73" borderId="1" xfId="0" applyFill="1" applyBorder="1"/>
    <xf numFmtId="0" fontId="8" fillId="73" borderId="1" xfId="0" applyFont="1" applyFill="1" applyBorder="1"/>
    <xf numFmtId="14" fontId="8" fillId="73" borderId="1" xfId="0" applyNumberFormat="1" applyFont="1" applyFill="1" applyBorder="1"/>
    <xf numFmtId="0" fontId="14" fillId="37" borderId="1" xfId="0" applyFont="1" applyFill="1" applyBorder="1"/>
    <xf numFmtId="14" fontId="8" fillId="37" borderId="1" xfId="0" applyNumberFormat="1" applyFont="1" applyFill="1" applyBorder="1"/>
    <xf numFmtId="14" fontId="8" fillId="35" borderId="1" xfId="0" applyNumberFormat="1" applyFont="1" applyFill="1" applyBorder="1"/>
    <xf numFmtId="0" fontId="0" fillId="74" borderId="0" xfId="0" applyFill="1"/>
    <xf numFmtId="0" fontId="12" fillId="43" borderId="1" xfId="0" applyFont="1" applyFill="1" applyBorder="1"/>
    <xf numFmtId="0" fontId="13" fillId="43" borderId="1" xfId="0" applyFont="1" applyFill="1" applyBorder="1"/>
    <xf numFmtId="0" fontId="8" fillId="43" borderId="1" xfId="0" applyFont="1" applyFill="1" applyBorder="1"/>
    <xf numFmtId="14" fontId="8" fillId="43" borderId="1" xfId="0" applyNumberFormat="1" applyFont="1" applyFill="1" applyBorder="1"/>
    <xf numFmtId="0" fontId="8" fillId="71" borderId="1" xfId="0" applyFont="1" applyFill="1" applyBorder="1" applyAlignment="1">
      <alignment horizontal="center"/>
    </xf>
    <xf numFmtId="0" fontId="0" fillId="30" borderId="1" xfId="0" applyFill="1" applyBorder="1"/>
    <xf numFmtId="0" fontId="12" fillId="30" borderId="1" xfId="0" applyFont="1" applyFill="1" applyBorder="1"/>
    <xf numFmtId="0" fontId="13" fillId="30" borderId="1" xfId="0" applyFont="1" applyFill="1" applyBorder="1"/>
    <xf numFmtId="0" fontId="8" fillId="10" borderId="1" xfId="0" applyFont="1" applyFill="1" applyBorder="1" applyAlignment="1">
      <alignment wrapText="1"/>
    </xf>
    <xf numFmtId="0" fontId="8" fillId="72" borderId="1" xfId="0" applyFont="1" applyFill="1" applyBorder="1" applyAlignment="1">
      <alignment horizontal="center"/>
    </xf>
    <xf numFmtId="0" fontId="0" fillId="75" borderId="1" xfId="0" applyFill="1" applyBorder="1"/>
    <xf numFmtId="0" fontId="12" fillId="75" borderId="1" xfId="0" applyFont="1" applyFill="1" applyBorder="1"/>
    <xf numFmtId="0" fontId="13" fillId="75" borderId="1" xfId="0" applyFont="1" applyFill="1" applyBorder="1"/>
    <xf numFmtId="0" fontId="8" fillId="75" borderId="1" xfId="0" applyFont="1" applyFill="1" applyBorder="1"/>
    <xf numFmtId="14" fontId="8" fillId="75" borderId="1" xfId="0" applyNumberFormat="1" applyFont="1" applyFill="1" applyBorder="1"/>
    <xf numFmtId="0" fontId="0" fillId="76" borderId="1" xfId="0" applyFill="1" applyBorder="1"/>
    <xf numFmtId="0" fontId="12" fillId="76" borderId="1" xfId="0" applyFont="1" applyFill="1" applyBorder="1"/>
    <xf numFmtId="0" fontId="13" fillId="76" borderId="1" xfId="0" applyFont="1" applyFill="1" applyBorder="1"/>
    <xf numFmtId="0" fontId="8" fillId="76" borderId="1" xfId="0" applyFont="1" applyFill="1" applyBorder="1"/>
    <xf numFmtId="0" fontId="14" fillId="76" borderId="1" xfId="0" applyFont="1" applyFill="1" applyBorder="1"/>
    <xf numFmtId="0" fontId="8" fillId="0" borderId="2" xfId="0" applyFont="1" applyBorder="1" applyAlignment="1">
      <alignment horizontal="center" vertical="center"/>
    </xf>
    <xf numFmtId="0" fontId="17" fillId="76" borderId="1" xfId="0" applyFont="1" applyFill="1" applyBorder="1"/>
    <xf numFmtId="0" fontId="0" fillId="77" borderId="1" xfId="0" applyFill="1" applyBorder="1"/>
    <xf numFmtId="0" fontId="12" fillId="77" borderId="1" xfId="0" applyFont="1" applyFill="1" applyBorder="1"/>
    <xf numFmtId="0" fontId="13" fillId="77" borderId="1" xfId="0" applyFont="1" applyFill="1" applyBorder="1"/>
    <xf numFmtId="0" fontId="8" fillId="77" borderId="1" xfId="0" applyFont="1" applyFill="1" applyBorder="1"/>
    <xf numFmtId="0" fontId="0" fillId="78" borderId="1" xfId="0" applyFill="1" applyBorder="1"/>
    <xf numFmtId="0" fontId="8" fillId="52" borderId="1" xfId="0" applyFont="1" applyFill="1" applyBorder="1" applyAlignment="1">
      <alignment horizontal="center" vertical="center"/>
    </xf>
    <xf numFmtId="0" fontId="14" fillId="49" borderId="1" xfId="0" applyFont="1" applyFill="1" applyBorder="1"/>
    <xf numFmtId="0" fontId="12" fillId="79" borderId="1" xfId="0" applyFont="1" applyFill="1" applyBorder="1"/>
    <xf numFmtId="0" fontId="13" fillId="79" borderId="1" xfId="0" applyFont="1" applyFill="1" applyBorder="1"/>
    <xf numFmtId="0" fontId="0" fillId="79" borderId="1" xfId="0" applyFill="1" applyBorder="1"/>
    <xf numFmtId="0" fontId="8" fillId="79" borderId="1" xfId="0" applyFont="1" applyFill="1" applyBorder="1"/>
    <xf numFmtId="0" fontId="0" fillId="80" borderId="1" xfId="0" applyFill="1" applyBorder="1"/>
    <xf numFmtId="0" fontId="13" fillId="80" borderId="1" xfId="0" applyFont="1" applyFill="1" applyBorder="1"/>
    <xf numFmtId="0" fontId="17" fillId="80" borderId="1" xfId="0" applyFont="1" applyFill="1" applyBorder="1"/>
    <xf numFmtId="0" fontId="8" fillId="80" borderId="1" xfId="0" applyFont="1" applyFill="1" applyBorder="1"/>
    <xf numFmtId="0" fontId="8" fillId="81" borderId="1" xfId="0" applyFont="1" applyFill="1" applyBorder="1"/>
    <xf numFmtId="0" fontId="11" fillId="8" borderId="1" xfId="0" applyFont="1" applyFill="1" applyBorder="1"/>
    <xf numFmtId="0" fontId="31" fillId="8" borderId="1" xfId="0" applyFont="1" applyFill="1" applyBorder="1"/>
    <xf numFmtId="0" fontId="18" fillId="8" borderId="1" xfId="0" applyFont="1" applyFill="1" applyBorder="1"/>
    <xf numFmtId="0" fontId="11" fillId="9" borderId="1" xfId="0" applyFont="1" applyFill="1" applyBorder="1"/>
    <xf numFmtId="0" fontId="29" fillId="9" borderId="1" xfId="0" applyFont="1" applyFill="1" applyBorder="1"/>
    <xf numFmtId="0" fontId="18" fillId="9" borderId="1" xfId="0" applyFont="1" applyFill="1" applyBorder="1"/>
    <xf numFmtId="0" fontId="29" fillId="0" borderId="1" xfId="0" applyFont="1" applyBorder="1"/>
    <xf numFmtId="0" fontId="18" fillId="0" borderId="1" xfId="0" applyFont="1" applyBorder="1"/>
    <xf numFmtId="14" fontId="18" fillId="0" borderId="1" xfId="0" applyNumberFormat="1" applyFont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20" borderId="1" xfId="0" applyFill="1" applyBorder="1" applyAlignment="1">
      <alignment horizontal="center"/>
    </xf>
    <xf numFmtId="0" fontId="9" fillId="0" borderId="0" xfId="0" applyFont="1" applyAlignment="1">
      <alignment horizontal="center"/>
    </xf>
    <xf numFmtId="0" fontId="0" fillId="81" borderId="1" xfId="0" applyFill="1" applyBorder="1"/>
    <xf numFmtId="0" fontId="12" fillId="81" borderId="1" xfId="0" applyFont="1" applyFill="1" applyBorder="1"/>
    <xf numFmtId="0" fontId="13" fillId="81" borderId="1" xfId="0" applyFont="1" applyFill="1" applyBorder="1"/>
    <xf numFmtId="0" fontId="0" fillId="82" borderId="1" xfId="0" applyFill="1" applyBorder="1"/>
    <xf numFmtId="0" fontId="8" fillId="67" borderId="1" xfId="0" applyFont="1" applyFill="1" applyBorder="1"/>
    <xf numFmtId="0" fontId="16" fillId="80" borderId="1" xfId="0" applyFont="1" applyFill="1" applyBorder="1"/>
    <xf numFmtId="0" fontId="0" fillId="67" borderId="1" xfId="0" applyFill="1" applyBorder="1"/>
    <xf numFmtId="0" fontId="12" fillId="67" borderId="1" xfId="0" applyFont="1" applyFill="1" applyBorder="1"/>
    <xf numFmtId="0" fontId="13" fillId="67" borderId="1" xfId="0" applyFont="1" applyFill="1" applyBorder="1"/>
    <xf numFmtId="0" fontId="12" fillId="80" borderId="1" xfId="0" applyFont="1" applyFill="1" applyBorder="1"/>
    <xf numFmtId="14" fontId="8" fillId="9" borderId="1" xfId="0" applyNumberFormat="1" applyFont="1" applyFill="1" applyBorder="1"/>
    <xf numFmtId="0" fontId="8" fillId="34" borderId="1" xfId="0" applyFont="1" applyFill="1" applyBorder="1" applyAlignment="1">
      <alignment wrapText="1"/>
    </xf>
    <xf numFmtId="0" fontId="0" fillId="83" borderId="1" xfId="0" applyFill="1" applyBorder="1"/>
    <xf numFmtId="0" fontId="12" fillId="83" borderId="1" xfId="0" applyFont="1" applyFill="1" applyBorder="1"/>
    <xf numFmtId="0" fontId="13" fillId="83" borderId="1" xfId="0" applyFont="1" applyFill="1" applyBorder="1"/>
    <xf numFmtId="0" fontId="8" fillId="83" borderId="1" xfId="0" applyFont="1" applyFill="1" applyBorder="1"/>
    <xf numFmtId="0" fontId="8" fillId="84" borderId="1" xfId="0" applyFont="1" applyFill="1" applyBorder="1"/>
    <xf numFmtId="0" fontId="14" fillId="83" borderId="1" xfId="0" applyFont="1" applyFill="1" applyBorder="1"/>
    <xf numFmtId="0" fontId="0" fillId="85" borderId="1" xfId="0" applyFill="1" applyBorder="1"/>
    <xf numFmtId="0" fontId="12" fillId="85" borderId="1" xfId="0" applyFont="1" applyFill="1" applyBorder="1"/>
    <xf numFmtId="0" fontId="13" fillId="85" borderId="1" xfId="0" applyFont="1" applyFill="1" applyBorder="1"/>
    <xf numFmtId="0" fontId="17" fillId="85" borderId="1" xfId="0" applyFont="1" applyFill="1" applyBorder="1"/>
    <xf numFmtId="0" fontId="8" fillId="85" borderId="1" xfId="0" applyFont="1" applyFill="1" applyBorder="1"/>
    <xf numFmtId="0" fontId="0" fillId="34" borderId="1" xfId="0" applyFill="1" applyBorder="1"/>
    <xf numFmtId="0" fontId="12" fillId="64" borderId="1" xfId="0" applyFont="1" applyFill="1" applyBorder="1" applyAlignment="1">
      <alignment wrapText="1"/>
    </xf>
    <xf numFmtId="0" fontId="16" fillId="48" borderId="1" xfId="0" applyFont="1" applyFill="1" applyBorder="1"/>
    <xf numFmtId="0" fontId="36" fillId="48" borderId="1" xfId="0" applyFont="1" applyFill="1" applyBorder="1"/>
    <xf numFmtId="0" fontId="17" fillId="48" borderId="1" xfId="0" applyFont="1" applyFill="1" applyBorder="1"/>
    <xf numFmtId="0" fontId="14" fillId="46" borderId="1" xfId="0" applyFont="1" applyFill="1" applyBorder="1" applyAlignment="1">
      <alignment wrapText="1"/>
    </xf>
    <xf numFmtId="0" fontId="0" fillId="86" borderId="1" xfId="0" applyFill="1" applyBorder="1"/>
    <xf numFmtId="0" fontId="12" fillId="86" borderId="1" xfId="0" applyFont="1" applyFill="1" applyBorder="1"/>
    <xf numFmtId="0" fontId="13" fillId="86" borderId="1" xfId="0" applyFont="1" applyFill="1" applyBorder="1"/>
    <xf numFmtId="0" fontId="8" fillId="86" borderId="1" xfId="0" applyFont="1" applyFill="1" applyBorder="1"/>
    <xf numFmtId="0" fontId="8" fillId="86" borderId="1" xfId="0" applyFont="1" applyFill="1" applyBorder="1" applyAlignment="1">
      <alignment horizontal="center"/>
    </xf>
    <xf numFmtId="14" fontId="8" fillId="86" borderId="1" xfId="0" applyNumberFormat="1" applyFont="1" applyFill="1" applyBorder="1"/>
    <xf numFmtId="0" fontId="8" fillId="17" borderId="1" xfId="0" applyFont="1" applyFill="1" applyBorder="1" applyAlignment="1">
      <alignment wrapText="1"/>
    </xf>
    <xf numFmtId="14" fontId="8" fillId="30" borderId="1" xfId="0" applyNumberFormat="1" applyFont="1" applyFill="1" applyBorder="1"/>
    <xf numFmtId="0" fontId="8" fillId="68" borderId="1" xfId="0" applyFont="1" applyFill="1" applyBorder="1" applyAlignment="1">
      <alignment horizontal="center"/>
    </xf>
    <xf numFmtId="0" fontId="37" fillId="0" borderId="1" xfId="0" applyFont="1" applyBorder="1"/>
    <xf numFmtId="0" fontId="14" fillId="0" borderId="1" xfId="0" applyFont="1" applyBorder="1"/>
    <xf numFmtId="3" fontId="38" fillId="0" borderId="0" xfId="0" applyNumberFormat="1" applyFont="1"/>
    <xf numFmtId="0" fontId="14" fillId="34" borderId="1" xfId="0" applyFont="1" applyFill="1" applyBorder="1" applyAlignment="1">
      <alignment vertical="center"/>
    </xf>
    <xf numFmtId="0" fontId="10" fillId="34" borderId="1" xfId="0" applyFont="1" applyFill="1" applyBorder="1"/>
    <xf numFmtId="0" fontId="8" fillId="34" borderId="1" xfId="0" applyFont="1" applyFill="1" applyBorder="1" applyAlignment="1">
      <alignment horizontal="center"/>
    </xf>
    <xf numFmtId="14" fontId="8" fillId="34" borderId="1" xfId="0" applyNumberFormat="1" applyFont="1" applyFill="1" applyBorder="1" applyAlignment="1">
      <alignment horizontal="center" vertical="center"/>
    </xf>
    <xf numFmtId="14" fontId="8" fillId="15" borderId="1" xfId="0" applyNumberFormat="1" applyFont="1" applyFill="1" applyBorder="1"/>
    <xf numFmtId="0" fontId="31" fillId="32" borderId="1" xfId="0" applyFont="1" applyFill="1" applyBorder="1"/>
    <xf numFmtId="0" fontId="18" fillId="44" borderId="1" xfId="0" applyFont="1" applyFill="1" applyBorder="1"/>
    <xf numFmtId="0" fontId="10" fillId="44" borderId="1" xfId="0" applyFont="1" applyFill="1" applyBorder="1" applyAlignment="1">
      <alignment horizontal="center" vertical="center"/>
    </xf>
    <xf numFmtId="0" fontId="0" fillId="44" borderId="1" xfId="0" applyFill="1" applyBorder="1"/>
    <xf numFmtId="0" fontId="39" fillId="0" borderId="1" xfId="0" applyFont="1" applyBorder="1"/>
    <xf numFmtId="0" fontId="14" fillId="52" borderId="1" xfId="0" applyFont="1" applyFill="1" applyBorder="1" applyAlignment="1">
      <alignment vertical="center"/>
    </xf>
    <xf numFmtId="0" fontId="16" fillId="52" borderId="1" xfId="0" applyFont="1" applyFill="1" applyBorder="1"/>
    <xf numFmtId="0" fontId="17" fillId="52" borderId="1" xfId="0" applyFont="1" applyFill="1" applyBorder="1"/>
    <xf numFmtId="14" fontId="8" fillId="34" borderId="1" xfId="0" applyNumberFormat="1" applyFont="1" applyFill="1" applyBorder="1"/>
    <xf numFmtId="0" fontId="16" fillId="70" borderId="1" xfId="0" applyFont="1" applyFill="1" applyBorder="1"/>
    <xf numFmtId="0" fontId="17" fillId="70" borderId="1" xfId="0" applyFont="1" applyFill="1" applyBorder="1"/>
    <xf numFmtId="0" fontId="19" fillId="30" borderId="1" xfId="0" applyFont="1" applyFill="1" applyBorder="1"/>
    <xf numFmtId="0" fontId="8" fillId="44" borderId="1" xfId="0" applyFont="1" applyFill="1" applyBorder="1"/>
    <xf numFmtId="0" fontId="8" fillId="50" borderId="1" xfId="0" applyFont="1" applyFill="1" applyBorder="1" applyAlignment="1">
      <alignment wrapText="1"/>
    </xf>
    <xf numFmtId="14" fontId="8" fillId="50" borderId="1" xfId="0" applyNumberFormat="1" applyFont="1" applyFill="1" applyBorder="1"/>
    <xf numFmtId="0" fontId="8" fillId="64" borderId="1" xfId="0" applyFont="1" applyFill="1" applyBorder="1" applyAlignment="1">
      <alignment horizontal="center"/>
    </xf>
    <xf numFmtId="0" fontId="25" fillId="0" borderId="1" xfId="0" applyFont="1" applyBorder="1"/>
    <xf numFmtId="0" fontId="8" fillId="11" borderId="1" xfId="0" applyFont="1" applyFill="1" applyBorder="1" applyAlignment="1">
      <alignment horizontal="center"/>
    </xf>
    <xf numFmtId="0" fontId="12" fillId="82" borderId="1" xfId="0" applyFont="1" applyFill="1" applyBorder="1"/>
    <xf numFmtId="0" fontId="13" fillId="82" borderId="1" xfId="0" applyFont="1" applyFill="1" applyBorder="1"/>
    <xf numFmtId="0" fontId="8" fillId="82" borderId="1" xfId="0" applyFont="1" applyFill="1" applyBorder="1"/>
    <xf numFmtId="0" fontId="17" fillId="82" borderId="1" xfId="0" applyFont="1" applyFill="1" applyBorder="1"/>
    <xf numFmtId="14" fontId="8" fillId="8" borderId="1" xfId="0" applyNumberFormat="1" applyFont="1" applyFill="1" applyBorder="1"/>
    <xf numFmtId="0" fontId="41" fillId="51" borderId="1" xfId="0" applyFont="1" applyFill="1" applyBorder="1"/>
    <xf numFmtId="0" fontId="41" fillId="51" borderId="2" xfId="0" applyFont="1" applyFill="1" applyBorder="1" applyAlignment="1">
      <alignment horizontal="center" wrapText="1"/>
    </xf>
    <xf numFmtId="0" fontId="41" fillId="51" borderId="9" xfId="0" applyFont="1" applyFill="1" applyBorder="1" applyAlignment="1">
      <alignment horizontal="center" wrapText="1"/>
    </xf>
    <xf numFmtId="0" fontId="41" fillId="51" borderId="4" xfId="0" applyFont="1" applyFill="1" applyBorder="1" applyAlignment="1">
      <alignment horizontal="center" wrapText="1"/>
    </xf>
    <xf numFmtId="0" fontId="8" fillId="61" borderId="1" xfId="0" applyFont="1" applyFill="1" applyBorder="1" applyAlignment="1">
      <alignment horizontal="center"/>
    </xf>
    <xf numFmtId="14" fontId="8" fillId="61" borderId="1" xfId="0" applyNumberFormat="1" applyFont="1" applyFill="1" applyBorder="1"/>
    <xf numFmtId="14" fontId="8" fillId="19" borderId="1" xfId="0" applyNumberFormat="1" applyFont="1" applyFill="1" applyBorder="1"/>
    <xf numFmtId="14" fontId="8" fillId="11" borderId="1" xfId="0" applyNumberFormat="1" applyFont="1" applyFill="1" applyBorder="1"/>
    <xf numFmtId="14" fontId="8" fillId="48" borderId="1" xfId="0" applyNumberFormat="1" applyFont="1" applyFill="1" applyBorder="1"/>
    <xf numFmtId="14" fontId="8" fillId="79" borderId="1" xfId="0" applyNumberFormat="1" applyFont="1" applyFill="1" applyBorder="1"/>
    <xf numFmtId="14" fontId="8" fillId="83" borderId="1" xfId="0" applyNumberFormat="1" applyFont="1" applyFill="1" applyBorder="1"/>
    <xf numFmtId="14" fontId="8" fillId="85" borderId="1" xfId="0" applyNumberFormat="1" applyFont="1" applyFill="1" applyBorder="1"/>
    <xf numFmtId="0" fontId="8" fillId="5" borderId="1" xfId="0" applyFont="1" applyFill="1" applyBorder="1" applyAlignment="1">
      <alignment horizontal="center" vertical="center"/>
    </xf>
    <xf numFmtId="4" fontId="8" fillId="0" borderId="1" xfId="0" applyNumberFormat="1" applyFont="1" applyBorder="1"/>
    <xf numFmtId="0" fontId="10" fillId="0" borderId="0" xfId="0" applyFont="1"/>
    <xf numFmtId="0" fontId="8" fillId="0" borderId="0" xfId="0" applyFont="1" applyAlignment="1">
      <alignment horizontal="center"/>
    </xf>
    <xf numFmtId="0" fontId="9" fillId="46" borderId="0" xfId="0" applyFont="1" applyFill="1" applyAlignment="1">
      <alignment wrapText="1"/>
    </xf>
    <xf numFmtId="0" fontId="10" fillId="46" borderId="0" xfId="0" applyFont="1" applyFill="1"/>
    <xf numFmtId="0" fontId="14" fillId="46" borderId="0" xfId="0" applyFont="1" applyFill="1"/>
    <xf numFmtId="3" fontId="14" fillId="0" borderId="0" xfId="0" applyNumberFormat="1" applyFont="1"/>
    <xf numFmtId="0" fontId="42" fillId="0" borderId="0" xfId="0" applyFont="1"/>
    <xf numFmtId="0" fontId="0" fillId="10" borderId="0" xfId="0" applyFill="1"/>
    <xf numFmtId="0" fontId="17" fillId="0" borderId="0" xfId="0" applyFont="1" applyAlignment="1">
      <alignment horizontal="left"/>
    </xf>
    <xf numFmtId="0" fontId="0" fillId="0" borderId="0" xfId="0" applyAlignment="1">
      <alignment horizontal="right"/>
    </xf>
    <xf numFmtId="49" fontId="43" fillId="87" borderId="1" xfId="0" applyNumberFormat="1" applyFont="1" applyFill="1" applyBorder="1" applyAlignment="1">
      <alignment horizontal="left" vertical="center" wrapText="1"/>
    </xf>
    <xf numFmtId="49" fontId="44" fillId="87" borderId="1" xfId="0" applyNumberFormat="1" applyFont="1" applyFill="1" applyBorder="1" applyAlignment="1">
      <alignment horizontal="center" vertical="center" wrapText="1"/>
    </xf>
    <xf numFmtId="49" fontId="45" fillId="0" borderId="1" xfId="0" applyNumberFormat="1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textRotation="255"/>
    </xf>
    <xf numFmtId="0" fontId="46" fillId="0" borderId="5" xfId="0" applyFont="1" applyBorder="1" applyAlignment="1">
      <alignment horizontal="center" vertical="center" textRotation="255"/>
    </xf>
    <xf numFmtId="49" fontId="43" fillId="87" borderId="1" xfId="0" applyNumberFormat="1" applyFont="1" applyFill="1" applyBorder="1" applyAlignment="1">
      <alignment horizontal="center" vertical="center" wrapText="1"/>
    </xf>
    <xf numFmtId="0" fontId="0" fillId="0" borderId="8" xfId="0" applyBorder="1"/>
    <xf numFmtId="49" fontId="48" fillId="46" borderId="1" xfId="0" applyNumberFormat="1" applyFont="1" applyFill="1" applyBorder="1" applyAlignment="1">
      <alignment horizontal="left" vertical="center" wrapText="1"/>
    </xf>
    <xf numFmtId="49" fontId="48" fillId="46" borderId="1" xfId="0" applyNumberFormat="1" applyFont="1" applyFill="1" applyBorder="1" applyAlignment="1">
      <alignment horizontal="center" vertical="center" wrapText="1"/>
    </xf>
    <xf numFmtId="49" fontId="49" fillId="46" borderId="1" xfId="0" applyNumberFormat="1" applyFont="1" applyFill="1" applyBorder="1" applyAlignment="1">
      <alignment horizontal="center" vertical="center" wrapText="1"/>
    </xf>
    <xf numFmtId="49" fontId="49" fillId="88" borderId="1" xfId="0" applyNumberFormat="1" applyFont="1" applyFill="1" applyBorder="1" applyAlignment="1">
      <alignment horizontal="center" vertical="center" wrapText="1"/>
    </xf>
    <xf numFmtId="49" fontId="49" fillId="6" borderId="1" xfId="0" applyNumberFormat="1" applyFont="1" applyFill="1" applyBorder="1" applyAlignment="1">
      <alignment horizontal="center" vertical="center" wrapText="1"/>
    </xf>
    <xf numFmtId="49" fontId="48" fillId="0" borderId="1" xfId="0" applyNumberFormat="1" applyFont="1" applyBorder="1" applyAlignment="1">
      <alignment horizontal="center" vertical="center" wrapText="1"/>
    </xf>
    <xf numFmtId="49" fontId="50" fillId="89" borderId="1" xfId="0" applyNumberFormat="1" applyFont="1" applyFill="1" applyBorder="1" applyAlignment="1">
      <alignment horizontal="center" vertical="center"/>
    </xf>
    <xf numFmtId="49" fontId="31" fillId="0" borderId="1" xfId="0" applyNumberFormat="1" applyFont="1" applyBorder="1" applyAlignment="1">
      <alignment horizontal="center" vertical="center" wrapText="1"/>
    </xf>
    <xf numFmtId="0" fontId="48" fillId="0" borderId="2" xfId="0" applyFont="1" applyBorder="1" applyAlignment="1">
      <alignment horizontal="center" vertical="center" wrapText="1"/>
    </xf>
    <xf numFmtId="0" fontId="0" fillId="0" borderId="0" xfId="0"/>
    <xf numFmtId="49" fontId="51" fillId="46" borderId="1" xfId="0" applyNumberFormat="1" applyFont="1" applyFill="1" applyBorder="1" applyAlignment="1">
      <alignment horizontal="center" vertical="center" wrapText="1"/>
    </xf>
    <xf numFmtId="49" fontId="49" fillId="34" borderId="1" xfId="0" applyNumberFormat="1" applyFont="1" applyFill="1" applyBorder="1" applyAlignment="1">
      <alignment horizontal="center" vertical="center" wrapText="1"/>
    </xf>
    <xf numFmtId="49" fontId="48" fillId="44" borderId="1" xfId="0" applyNumberFormat="1" applyFont="1" applyFill="1" applyBorder="1" applyAlignment="1">
      <alignment horizontal="center" vertical="center" wrapText="1"/>
    </xf>
    <xf numFmtId="0" fontId="31" fillId="44" borderId="1" xfId="0" applyFont="1" applyFill="1" applyBorder="1" applyAlignment="1">
      <alignment horizontal="center" vertical="center"/>
    </xf>
    <xf numFmtId="0" fontId="48" fillId="0" borderId="1" xfId="0" applyFont="1" applyBorder="1" applyAlignment="1">
      <alignment horizontal="center" vertical="center" wrapText="1"/>
    </xf>
    <xf numFmtId="49" fontId="50" fillId="90" borderId="1" xfId="0" applyNumberFormat="1" applyFont="1" applyFill="1" applyBorder="1" applyAlignment="1">
      <alignment horizontal="center" vertical="center"/>
    </xf>
    <xf numFmtId="49" fontId="52" fillId="0" borderId="15" xfId="0" applyNumberFormat="1" applyFont="1" applyBorder="1" applyAlignment="1">
      <alignment horizontal="center" vertical="center" wrapText="1"/>
    </xf>
    <xf numFmtId="49" fontId="31" fillId="90" borderId="1" xfId="0" applyNumberFormat="1" applyFont="1" applyFill="1" applyBorder="1" applyAlignment="1">
      <alignment horizontal="center" vertical="center"/>
    </xf>
    <xf numFmtId="49" fontId="53" fillId="46" borderId="1" xfId="0" applyNumberFormat="1" applyFont="1" applyFill="1" applyBorder="1" applyAlignment="1">
      <alignment horizontal="left" vertical="center" wrapText="1"/>
    </xf>
    <xf numFmtId="49" fontId="53" fillId="46" borderId="1" xfId="0" applyNumberFormat="1" applyFont="1" applyFill="1" applyBorder="1" applyAlignment="1">
      <alignment horizontal="center" vertical="center" wrapText="1"/>
    </xf>
    <xf numFmtId="49" fontId="54" fillId="46" borderId="1" xfId="0" applyNumberFormat="1" applyFont="1" applyFill="1" applyBorder="1" applyAlignment="1">
      <alignment horizontal="center" vertical="center" wrapText="1"/>
    </xf>
    <xf numFmtId="49" fontId="55" fillId="46" borderId="1" xfId="0" applyNumberFormat="1" applyFont="1" applyFill="1" applyBorder="1" applyAlignment="1">
      <alignment horizontal="center" vertical="center" wrapText="1"/>
    </xf>
    <xf numFmtId="49" fontId="53" fillId="0" borderId="1" xfId="0" applyNumberFormat="1" applyFont="1" applyBorder="1" applyAlignment="1">
      <alignment horizontal="center" vertical="center" wrapText="1"/>
    </xf>
    <xf numFmtId="49" fontId="56" fillId="89" borderId="1" xfId="0" applyNumberFormat="1" applyFont="1" applyFill="1" applyBorder="1" applyAlignment="1">
      <alignment horizontal="center" vertical="center"/>
    </xf>
    <xf numFmtId="49" fontId="50" fillId="91" borderId="1" xfId="0" applyNumberFormat="1" applyFont="1" applyFill="1" applyBorder="1" applyAlignment="1">
      <alignment horizontal="center" vertical="center" wrapText="1"/>
    </xf>
    <xf numFmtId="0" fontId="41" fillId="0" borderId="8" xfId="0" applyFont="1" applyBorder="1" applyAlignment="1">
      <alignment horizontal="center" vertical="center" wrapText="1"/>
    </xf>
    <xf numFmtId="49" fontId="48" fillId="91" borderId="1" xfId="0" applyNumberFormat="1" applyFont="1" applyFill="1" applyBorder="1" applyAlignment="1">
      <alignment horizontal="center" vertical="center" wrapText="1"/>
    </xf>
    <xf numFmtId="49" fontId="48" fillId="6" borderId="1" xfId="0" applyNumberFormat="1" applyFont="1" applyFill="1" applyBorder="1" applyAlignment="1">
      <alignment horizontal="left" vertical="center" wrapText="1"/>
    </xf>
    <xf numFmtId="49" fontId="48" fillId="6" borderId="1" xfId="0" applyNumberFormat="1" applyFont="1" applyFill="1" applyBorder="1" applyAlignment="1">
      <alignment horizontal="center" vertical="center" wrapText="1"/>
    </xf>
    <xf numFmtId="49" fontId="51" fillId="6" borderId="1" xfId="0" applyNumberFormat="1" applyFont="1" applyFill="1" applyBorder="1" applyAlignment="1">
      <alignment horizontal="center" vertical="center" wrapText="1"/>
    </xf>
    <xf numFmtId="0" fontId="57" fillId="0" borderId="1" xfId="0" applyFont="1" applyBorder="1" applyAlignment="1">
      <alignment horizontal="center" vertical="center"/>
    </xf>
    <xf numFmtId="49" fontId="48" fillId="5" borderId="1" xfId="0" applyNumberFormat="1" applyFont="1" applyFill="1" applyBorder="1" applyAlignment="1">
      <alignment horizontal="center" vertical="center" wrapText="1"/>
    </xf>
    <xf numFmtId="49" fontId="48" fillId="0" borderId="1" xfId="0" applyNumberFormat="1" applyFont="1" applyBorder="1" applyAlignment="1">
      <alignment horizontal="left" vertical="center" wrapText="1"/>
    </xf>
    <xf numFmtId="0" fontId="58" fillId="0" borderId="1" xfId="0" applyFont="1" applyBorder="1"/>
    <xf numFmtId="49" fontId="31" fillId="89" borderId="1" xfId="0" applyNumberFormat="1" applyFont="1" applyFill="1" applyBorder="1" applyAlignment="1">
      <alignment horizontal="center" vertical="center"/>
    </xf>
    <xf numFmtId="0" fontId="59" fillId="0" borderId="1" xfId="0" applyFont="1" applyBorder="1" applyAlignment="1">
      <alignment horizontal="center" vertical="center"/>
    </xf>
    <xf numFmtId="49" fontId="48" fillId="34" borderId="1" xfId="0" applyNumberFormat="1" applyFont="1" applyFill="1" applyBorder="1" applyAlignment="1">
      <alignment horizontal="left" vertical="center" wrapText="1"/>
    </xf>
    <xf numFmtId="49" fontId="48" fillId="34" borderId="1" xfId="0" applyNumberFormat="1" applyFont="1" applyFill="1" applyBorder="1" applyAlignment="1">
      <alignment horizontal="center" vertical="center" wrapText="1"/>
    </xf>
    <xf numFmtId="0" fontId="48" fillId="92" borderId="1" xfId="0" applyFont="1" applyFill="1" applyBorder="1" applyAlignment="1">
      <alignment horizontal="center" vertical="center" wrapText="1"/>
    </xf>
    <xf numFmtId="49" fontId="48" fillId="10" borderId="1" xfId="0" applyNumberFormat="1" applyFont="1" applyFill="1" applyBorder="1" applyAlignment="1">
      <alignment horizontal="left" vertical="center" wrapText="1"/>
    </xf>
    <xf numFmtId="49" fontId="48" fillId="10" borderId="1" xfId="0" applyNumberFormat="1" applyFont="1" applyFill="1" applyBorder="1" applyAlignment="1">
      <alignment horizontal="center" vertical="center" wrapText="1"/>
    </xf>
    <xf numFmtId="49" fontId="51" fillId="10" borderId="1" xfId="0" applyNumberFormat="1" applyFont="1" applyFill="1" applyBorder="1" applyAlignment="1">
      <alignment horizontal="center" vertical="center" wrapText="1"/>
    </xf>
    <xf numFmtId="49" fontId="49" fillId="10" borderId="1" xfId="0" applyNumberFormat="1" applyFont="1" applyFill="1" applyBorder="1" applyAlignment="1">
      <alignment horizontal="center" vertical="center" wrapText="1"/>
    </xf>
    <xf numFmtId="0" fontId="57" fillId="0" borderId="1" xfId="0" applyFont="1" applyBorder="1" applyAlignment="1">
      <alignment horizontal="center" vertical="center" wrapText="1"/>
    </xf>
    <xf numFmtId="49" fontId="49" fillId="0" borderId="1" xfId="0" applyNumberFormat="1" applyFont="1" applyBorder="1" applyAlignment="1">
      <alignment horizontal="center" vertical="center" wrapText="1"/>
    </xf>
    <xf numFmtId="49" fontId="49" fillId="93" borderId="1" xfId="0" applyNumberFormat="1" applyFont="1" applyFill="1" applyBorder="1" applyAlignment="1">
      <alignment horizontal="center" vertical="center" wrapText="1"/>
    </xf>
    <xf numFmtId="49" fontId="49" fillId="94" borderId="1" xfId="0" applyNumberFormat="1" applyFont="1" applyFill="1" applyBorder="1" applyAlignment="1">
      <alignment horizontal="center" vertical="center" wrapText="1"/>
    </xf>
    <xf numFmtId="49" fontId="48" fillId="95" borderId="1" xfId="0" applyNumberFormat="1" applyFont="1" applyFill="1" applyBorder="1" applyAlignment="1">
      <alignment horizontal="left" vertical="center" wrapText="1"/>
    </xf>
    <xf numFmtId="49" fontId="48" fillId="95" borderId="1" xfId="0" applyNumberFormat="1" applyFont="1" applyFill="1" applyBorder="1" applyAlignment="1">
      <alignment horizontal="center" vertical="center" wrapText="1"/>
    </xf>
    <xf numFmtId="49" fontId="51" fillId="95" borderId="1" xfId="0" applyNumberFormat="1" applyFont="1" applyFill="1" applyBorder="1" applyAlignment="1">
      <alignment horizontal="center" vertical="center" wrapText="1"/>
    </xf>
    <xf numFmtId="49" fontId="49" fillId="95" borderId="1" xfId="0" applyNumberFormat="1" applyFont="1" applyFill="1" applyBorder="1" applyAlignment="1">
      <alignment horizontal="center" vertical="center" wrapText="1"/>
    </xf>
    <xf numFmtId="49" fontId="57" fillId="0" borderId="1" xfId="0" applyNumberFormat="1" applyFont="1" applyBorder="1" applyAlignment="1">
      <alignment horizontal="center" vertical="center" wrapText="1"/>
    </xf>
    <xf numFmtId="49" fontId="48" fillId="0" borderId="1" xfId="0" applyNumberFormat="1" applyFont="1" applyBorder="1" applyAlignment="1">
      <alignment horizontal="center" vertical="center"/>
    </xf>
    <xf numFmtId="49" fontId="50" fillId="0" borderId="1" xfId="0" applyNumberFormat="1" applyFont="1" applyBorder="1" applyAlignment="1">
      <alignment horizontal="center" vertical="center"/>
    </xf>
    <xf numFmtId="49" fontId="48" fillId="12" borderId="1" xfId="0" applyNumberFormat="1" applyFont="1" applyFill="1" applyBorder="1" applyAlignment="1">
      <alignment horizontal="left" vertical="center" wrapText="1"/>
    </xf>
    <xf numFmtId="49" fontId="48" fillId="12" borderId="1" xfId="0" applyNumberFormat="1" applyFont="1" applyFill="1" applyBorder="1" applyAlignment="1">
      <alignment horizontal="center" vertical="center" wrapText="1"/>
    </xf>
    <xf numFmtId="49" fontId="51" fillId="12" borderId="1" xfId="0" applyNumberFormat="1" applyFont="1" applyFill="1" applyBorder="1" applyAlignment="1">
      <alignment horizontal="center" vertical="center" wrapText="1"/>
    </xf>
    <xf numFmtId="49" fontId="49" fillId="12" borderId="1" xfId="0" applyNumberFormat="1" applyFont="1" applyFill="1" applyBorder="1" applyAlignment="1">
      <alignment horizontal="center" vertical="center" wrapText="1"/>
    </xf>
    <xf numFmtId="49" fontId="60" fillId="0" borderId="1" xfId="0" applyNumberFormat="1" applyFont="1" applyBorder="1" applyAlignment="1">
      <alignment horizontal="center" vertical="center" wrapText="1"/>
    </xf>
    <xf numFmtId="49" fontId="59" fillId="91" borderId="1" xfId="0" applyNumberFormat="1" applyFont="1" applyFill="1" applyBorder="1" applyAlignment="1">
      <alignment horizontal="center" vertical="center" wrapText="1"/>
    </xf>
    <xf numFmtId="0" fontId="0" fillId="0" borderId="6" xfId="0" applyBorder="1"/>
    <xf numFmtId="0" fontId="16" fillId="0" borderId="6" xfId="0" applyFont="1" applyBorder="1"/>
    <xf numFmtId="0" fontId="16" fillId="0" borderId="0" xfId="0" applyFont="1"/>
    <xf numFmtId="0" fontId="46" fillId="6" borderId="0" xfId="0" applyFont="1" applyFill="1" applyAlignment="1">
      <alignment horizontal="center" vertical="center"/>
    </xf>
    <xf numFmtId="0" fontId="47" fillId="0" borderId="0" xfId="0" applyFont="1"/>
    <xf numFmtId="0" fontId="46" fillId="6" borderId="0" xfId="0" applyFont="1" applyFill="1"/>
    <xf numFmtId="0" fontId="46" fillId="95" borderId="0" xfId="0" applyFont="1" applyFill="1" applyAlignment="1">
      <alignment horizontal="center" vertical="center"/>
    </xf>
    <xf numFmtId="0" fontId="46" fillId="95" borderId="0" xfId="0" applyFont="1" applyFill="1"/>
    <xf numFmtId="0" fontId="46" fillId="0" borderId="0" xfId="0" applyFont="1" applyAlignment="1">
      <alignment horizontal="center" vertical="center"/>
    </xf>
    <xf numFmtId="0" fontId="46" fillId="0" borderId="0" xfId="0" applyFont="1"/>
    <xf numFmtId="0" fontId="46" fillId="34" borderId="0" xfId="0" applyFont="1" applyFill="1" applyAlignment="1">
      <alignment horizontal="center" vertical="center"/>
    </xf>
    <xf numFmtId="0" fontId="46" fillId="34" borderId="0" xfId="0" applyFont="1" applyFill="1"/>
    <xf numFmtId="0" fontId="46" fillId="10" borderId="0" xfId="0" applyFont="1" applyFill="1" applyAlignment="1">
      <alignment horizontal="center" vertical="center"/>
    </xf>
    <xf numFmtId="0" fontId="46" fillId="10" borderId="0" xfId="0" applyFont="1" applyFill="1"/>
    <xf numFmtId="0" fontId="46" fillId="94" borderId="0" xfId="0" applyFont="1" applyFill="1"/>
    <xf numFmtId="0" fontId="46" fillId="96" borderId="0" xfId="0" applyFont="1" applyFill="1"/>
    <xf numFmtId="0" fontId="46" fillId="12" borderId="0" xfId="0" applyFont="1" applyFill="1" applyAlignment="1">
      <alignment horizontal="center" vertical="center"/>
    </xf>
    <xf numFmtId="0" fontId="46" fillId="12" borderId="0" xfId="0" applyFont="1" applyFill="1"/>
    <xf numFmtId="0" fontId="46" fillId="46" borderId="0" xfId="0" applyFont="1" applyFill="1" applyAlignment="1">
      <alignment horizontal="center" vertical="center"/>
    </xf>
    <xf numFmtId="0" fontId="46" fillId="46" borderId="0" xfId="0" applyFont="1" applyFill="1"/>
    <xf numFmtId="0" fontId="47" fillId="0" borderId="0" xfId="0" applyFont="1" applyAlignment="1">
      <alignment horizontal="right"/>
    </xf>
    <xf numFmtId="0" fontId="61" fillId="0" borderId="0" xfId="0" applyFont="1"/>
    <xf numFmtId="0" fontId="46" fillId="88" borderId="0" xfId="0" applyFont="1" applyFill="1"/>
    <xf numFmtId="0" fontId="46" fillId="97" borderId="0" xfId="0" applyFont="1" applyFill="1"/>
    <xf numFmtId="0" fontId="62" fillId="0" borderId="0" xfId="0" applyFont="1"/>
    <xf numFmtId="0" fontId="14" fillId="0" borderId="0" xfId="0" applyFont="1"/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16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0" fillId="0" borderId="1" xfId="0" applyFill="1" applyBorder="1"/>
    <xf numFmtId="0" fontId="10" fillId="0" borderId="1" xfId="0" applyFont="1" applyFill="1" applyBorder="1"/>
    <xf numFmtId="0" fontId="11" fillId="0" borderId="1" xfId="0" applyFont="1" applyFill="1" applyBorder="1"/>
    <xf numFmtId="0" fontId="8" fillId="36" borderId="1" xfId="0" applyFont="1" applyFill="1" applyBorder="1" applyAlignment="1">
      <alignment horizontal="center" wrapText="1"/>
    </xf>
    <xf numFmtId="0" fontId="8" fillId="99" borderId="1" xfId="0" applyFont="1" applyFill="1" applyBorder="1"/>
    <xf numFmtId="14" fontId="8" fillId="99" borderId="1" xfId="0" applyNumberFormat="1" applyFont="1" applyFill="1" applyBorder="1"/>
    <xf numFmtId="0" fontId="8" fillId="100" borderId="1" xfId="0" applyFont="1" applyFill="1" applyBorder="1"/>
    <xf numFmtId="14" fontId="8" fillId="100" borderId="1" xfId="0" applyNumberFormat="1" applyFont="1" applyFill="1" applyBorder="1"/>
    <xf numFmtId="0" fontId="0" fillId="0" borderId="3" xfId="0" applyFill="1" applyBorder="1"/>
    <xf numFmtId="0" fontId="0" fillId="0" borderId="4" xfId="0" applyFill="1" applyBorder="1"/>
    <xf numFmtId="0" fontId="17" fillId="0" borderId="4" xfId="0" applyFont="1" applyFill="1" applyBorder="1" applyAlignment="1">
      <alignment horizontal="left"/>
    </xf>
    <xf numFmtId="0" fontId="17" fillId="0" borderId="5" xfId="0" applyFont="1" applyFill="1" applyBorder="1" applyAlignment="1">
      <alignment horizontal="left"/>
    </xf>
    <xf numFmtId="0" fontId="20" fillId="0" borderId="3" xfId="0" applyFont="1" applyFill="1" applyBorder="1"/>
    <xf numFmtId="0" fontId="17" fillId="0" borderId="1" xfId="0" applyFont="1" applyFill="1" applyBorder="1" applyAlignment="1">
      <alignment horizontal="left"/>
    </xf>
    <xf numFmtId="0" fontId="17" fillId="0" borderId="10" xfId="0" applyFont="1" applyFill="1" applyBorder="1" applyAlignment="1">
      <alignment horizontal="left"/>
    </xf>
    <xf numFmtId="0" fontId="0" fillId="0" borderId="0" xfId="0" applyFill="1"/>
    <xf numFmtId="0" fontId="25" fillId="0" borderId="1" xfId="0" applyFont="1" applyFill="1" applyBorder="1"/>
    <xf numFmtId="0" fontId="0" fillId="0" borderId="11" xfId="0" applyFill="1" applyBorder="1"/>
    <xf numFmtId="0" fontId="0" fillId="0" borderId="12" xfId="0" applyFill="1" applyBorder="1"/>
    <xf numFmtId="0" fontId="0" fillId="0" borderId="10" xfId="0" applyFill="1" applyBorder="1"/>
    <xf numFmtId="0" fontId="0" fillId="0" borderId="1" xfId="0" applyFill="1" applyBorder="1" applyAlignment="1">
      <alignment horizontal="center"/>
    </xf>
    <xf numFmtId="0" fontId="35" fillId="0" borderId="5" xfId="0" applyFont="1" applyFill="1" applyBorder="1" applyAlignment="1">
      <alignment horizontal="left"/>
    </xf>
    <xf numFmtId="0" fontId="0" fillId="0" borderId="3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17" fillId="0" borderId="1" xfId="0" applyFont="1" applyFill="1" applyBorder="1" applyAlignment="1">
      <alignment horizontal="left" vertical="center"/>
    </xf>
    <xf numFmtId="0" fontId="20" fillId="0" borderId="1" xfId="0" applyFont="1" applyFill="1" applyBorder="1" applyAlignment="1">
      <alignment vertical="center"/>
    </xf>
    <xf numFmtId="0" fontId="40" fillId="0" borderId="1" xfId="0" applyFont="1" applyFill="1" applyBorder="1"/>
    <xf numFmtId="16" fontId="0" fillId="0" borderId="1" xfId="0" applyNumberFormat="1" applyFill="1" applyBorder="1"/>
    <xf numFmtId="0" fontId="20" fillId="0" borderId="3" xfId="0" applyFont="1" applyFill="1" applyBorder="1" applyAlignment="1">
      <alignment vertical="center"/>
    </xf>
    <xf numFmtId="0" fontId="17" fillId="0" borderId="10" xfId="0" applyFont="1" applyFill="1" applyBorder="1" applyAlignment="1">
      <alignment horizontal="left" vertical="center"/>
    </xf>
    <xf numFmtId="0" fontId="35" fillId="0" borderId="10" xfId="0" applyFont="1" applyFill="1" applyBorder="1" applyAlignment="1">
      <alignment horizontal="left" vertical="center"/>
    </xf>
    <xf numFmtId="0" fontId="25" fillId="0" borderId="1" xfId="0" applyFont="1" applyFill="1" applyBorder="1" applyAlignment="1">
      <alignment wrapText="1"/>
    </xf>
    <xf numFmtId="0" fontId="64" fillId="0" borderId="1" xfId="0" applyFont="1" applyFill="1" applyBorder="1"/>
    <xf numFmtId="0" fontId="8" fillId="102" borderId="1" xfId="0" applyFont="1" applyFill="1" applyBorder="1"/>
    <xf numFmtId="14" fontId="8" fillId="102" borderId="1" xfId="0" applyNumberFormat="1" applyFont="1" applyFill="1" applyBorder="1"/>
    <xf numFmtId="0" fontId="8" fillId="98" borderId="1" xfId="0" applyFont="1" applyFill="1" applyBorder="1"/>
    <xf numFmtId="14" fontId="8" fillId="98" borderId="1" xfId="0" applyNumberFormat="1" applyFont="1" applyFill="1" applyBorder="1"/>
    <xf numFmtId="0" fontId="8" fillId="103" borderId="1" xfId="0" applyFont="1" applyFill="1" applyBorder="1"/>
    <xf numFmtId="14" fontId="8" fillId="103" borderId="1" xfId="0" applyNumberFormat="1" applyFont="1" applyFill="1" applyBorder="1"/>
    <xf numFmtId="0" fontId="8" fillId="104" borderId="1" xfId="0" applyFont="1" applyFill="1" applyBorder="1"/>
    <xf numFmtId="14" fontId="8" fillId="104" borderId="1" xfId="0" applyNumberFormat="1" applyFont="1" applyFill="1" applyBorder="1"/>
    <xf numFmtId="14" fontId="18" fillId="104" borderId="1" xfId="0" applyNumberFormat="1" applyFont="1" applyFill="1" applyBorder="1"/>
    <xf numFmtId="0" fontId="8" fillId="105" borderId="1" xfId="0" applyFont="1" applyFill="1" applyBorder="1"/>
    <xf numFmtId="0" fontId="0" fillId="106" borderId="1" xfId="0" applyFill="1" applyBorder="1"/>
    <xf numFmtId="0" fontId="11" fillId="106" borderId="1" xfId="0" applyFont="1" applyFill="1" applyBorder="1"/>
    <xf numFmtId="0" fontId="12" fillId="106" borderId="1" xfId="0" applyFont="1" applyFill="1" applyBorder="1"/>
    <xf numFmtId="0" fontId="13" fillId="106" borderId="1" xfId="0" applyFont="1" applyFill="1" applyBorder="1"/>
    <xf numFmtId="0" fontId="8" fillId="106" borderId="1" xfId="0" applyFont="1" applyFill="1" applyBorder="1"/>
    <xf numFmtId="0" fontId="8" fillId="106" borderId="1" xfId="0" applyFont="1" applyFill="1" applyBorder="1" applyAlignment="1">
      <alignment horizontal="center"/>
    </xf>
    <xf numFmtId="0" fontId="16" fillId="106" borderId="1" xfId="0" applyFont="1" applyFill="1" applyBorder="1"/>
    <xf numFmtId="0" fontId="17" fillId="106" borderId="1" xfId="0" applyFont="1" applyFill="1" applyBorder="1"/>
    <xf numFmtId="0" fontId="8" fillId="107" borderId="1" xfId="0" applyFont="1" applyFill="1" applyBorder="1"/>
    <xf numFmtId="0" fontId="7" fillId="106" borderId="1" xfId="3" applyFont="1" applyFill="1" applyBorder="1"/>
    <xf numFmtId="0" fontId="8" fillId="103" borderId="1" xfId="0" applyFont="1" applyFill="1" applyBorder="1" applyAlignment="1">
      <alignment horizontal="center"/>
    </xf>
    <xf numFmtId="0" fontId="8" fillId="108" borderId="1" xfId="0" applyFont="1" applyFill="1" applyBorder="1"/>
    <xf numFmtId="14" fontId="8" fillId="108" borderId="1" xfId="0" applyNumberFormat="1" applyFont="1" applyFill="1" applyBorder="1"/>
    <xf numFmtId="0" fontId="8" fillId="98" borderId="1" xfId="0" applyFont="1" applyFill="1" applyBorder="1" applyAlignment="1">
      <alignment horizontal="center"/>
    </xf>
    <xf numFmtId="0" fontId="8" fillId="109" borderId="1" xfId="0" applyFont="1" applyFill="1" applyBorder="1" applyAlignment="1">
      <alignment horizontal="center"/>
    </xf>
    <xf numFmtId="0" fontId="8" fillId="109" borderId="1" xfId="0" applyFont="1" applyFill="1" applyBorder="1"/>
    <xf numFmtId="14" fontId="8" fillId="109" borderId="1" xfId="0" applyNumberFormat="1" applyFont="1" applyFill="1" applyBorder="1"/>
    <xf numFmtId="0" fontId="8" fillId="110" borderId="1" xfId="0" applyFont="1" applyFill="1" applyBorder="1"/>
    <xf numFmtId="14" fontId="8" fillId="110" borderId="1" xfId="0" applyNumberFormat="1" applyFont="1" applyFill="1" applyBorder="1"/>
    <xf numFmtId="0" fontId="18" fillId="109" borderId="1" xfId="0" applyFont="1" applyFill="1" applyBorder="1"/>
    <xf numFmtId="14" fontId="18" fillId="109" borderId="1" xfId="0" applyNumberFormat="1" applyFont="1" applyFill="1" applyBorder="1"/>
    <xf numFmtId="0" fontId="8" fillId="111" borderId="1" xfId="0" applyFont="1" applyFill="1" applyBorder="1"/>
    <xf numFmtId="14" fontId="8" fillId="111" borderId="1" xfId="0" applyNumberFormat="1" applyFont="1" applyFill="1" applyBorder="1"/>
    <xf numFmtId="14" fontId="18" fillId="98" borderId="1" xfId="0" applyNumberFormat="1" applyFont="1" applyFill="1" applyBorder="1"/>
    <xf numFmtId="0" fontId="8" fillId="112" borderId="1" xfId="0" applyFont="1" applyFill="1" applyBorder="1" applyAlignment="1">
      <alignment horizontal="center"/>
    </xf>
    <xf numFmtId="0" fontId="8" fillId="113" borderId="1" xfId="0" applyFont="1" applyFill="1" applyBorder="1"/>
    <xf numFmtId="14" fontId="8" fillId="113" borderId="1" xfId="0" applyNumberFormat="1" applyFont="1" applyFill="1" applyBorder="1"/>
    <xf numFmtId="0" fontId="8" fillId="11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/>
    <xf numFmtId="14" fontId="8" fillId="0" borderId="1" xfId="0" applyNumberFormat="1" applyFont="1" applyFill="1" applyBorder="1"/>
    <xf numFmtId="0" fontId="8" fillId="102" borderId="1" xfId="0" applyFont="1" applyFill="1" applyBorder="1" applyAlignment="1">
      <alignment horizontal="center"/>
    </xf>
    <xf numFmtId="0" fontId="8" fillId="100" borderId="1" xfId="0" applyFont="1" applyFill="1" applyBorder="1" applyAlignment="1">
      <alignment horizontal="center"/>
    </xf>
    <xf numFmtId="0" fontId="8" fillId="109" borderId="1" xfId="0" applyFont="1" applyFill="1" applyBorder="1" applyAlignment="1">
      <alignment horizontal="left"/>
    </xf>
    <xf numFmtId="14" fontId="8" fillId="109" borderId="1" xfId="0" applyNumberFormat="1" applyFont="1" applyFill="1" applyBorder="1" applyAlignment="1">
      <alignment horizontal="right"/>
    </xf>
    <xf numFmtId="2" fontId="8" fillId="110" borderId="1" xfId="0" applyNumberFormat="1" applyFont="1" applyFill="1" applyBorder="1" applyAlignment="1">
      <alignment horizontal="center"/>
    </xf>
    <xf numFmtId="0" fontId="8" fillId="101" borderId="1" xfId="0" applyFont="1" applyFill="1" applyBorder="1" applyAlignment="1">
      <alignment horizontal="center"/>
    </xf>
    <xf numFmtId="0" fontId="8" fillId="101" borderId="1" xfId="0" applyFont="1" applyFill="1" applyBorder="1"/>
    <xf numFmtId="0" fontId="8" fillId="113" borderId="1" xfId="0" applyFont="1" applyFill="1" applyBorder="1" applyAlignment="1">
      <alignment horizontal="center"/>
    </xf>
    <xf numFmtId="14" fontId="8" fillId="114" borderId="1" xfId="0" applyNumberFormat="1" applyFont="1" applyFill="1" applyBorder="1"/>
    <xf numFmtId="0" fontId="8" fillId="114" borderId="1" xfId="0" applyFont="1" applyFill="1" applyBorder="1" applyAlignment="1">
      <alignment horizontal="center"/>
    </xf>
    <xf numFmtId="0" fontId="8" fillId="114" borderId="1" xfId="0" applyFont="1" applyFill="1" applyBorder="1"/>
    <xf numFmtId="0" fontId="8" fillId="112" borderId="1" xfId="0" applyFont="1" applyFill="1" applyBorder="1"/>
    <xf numFmtId="0" fontId="11" fillId="115" borderId="1" xfId="3" applyFont="1" applyFill="1" applyBorder="1"/>
    <xf numFmtId="0" fontId="14" fillId="28" borderId="1" xfId="0" applyFont="1" applyFill="1" applyBorder="1"/>
    <xf numFmtId="0" fontId="8" fillId="104" borderId="1" xfId="0" applyFont="1" applyFill="1" applyBorder="1" applyAlignment="1">
      <alignment horizontal="center"/>
    </xf>
    <xf numFmtId="0" fontId="8" fillId="116" borderId="1" xfId="0" applyFont="1" applyFill="1" applyBorder="1"/>
    <xf numFmtId="0" fontId="0" fillId="117" borderId="1" xfId="0" applyFill="1" applyBorder="1"/>
    <xf numFmtId="0" fontId="12" fillId="117" borderId="1" xfId="0" applyFont="1" applyFill="1" applyBorder="1"/>
    <xf numFmtId="0" fontId="13" fillId="117" borderId="1" xfId="0" applyFont="1" applyFill="1" applyBorder="1"/>
    <xf numFmtId="0" fontId="8" fillId="117" borderId="1" xfId="0" applyFont="1" applyFill="1" applyBorder="1"/>
    <xf numFmtId="0" fontId="8" fillId="117" borderId="1" xfId="0" applyFont="1" applyFill="1" applyBorder="1" applyAlignment="1">
      <alignment horizontal="center"/>
    </xf>
    <xf numFmtId="14" fontId="8" fillId="117" borderId="1" xfId="0" applyNumberFormat="1" applyFont="1" applyFill="1" applyBorder="1"/>
    <xf numFmtId="0" fontId="8" fillId="118" borderId="1" xfId="0" applyFont="1" applyFill="1" applyBorder="1"/>
    <xf numFmtId="0" fontId="8" fillId="109" borderId="1" xfId="0" applyFont="1" applyFill="1" applyBorder="1" applyAlignment="1">
      <alignment horizontal="center" wrapText="1"/>
    </xf>
    <xf numFmtId="0" fontId="8" fillId="12" borderId="1" xfId="0" applyFont="1" applyFill="1" applyBorder="1" applyAlignment="1">
      <alignment horizontal="center" wrapText="1"/>
    </xf>
    <xf numFmtId="0" fontId="8" fillId="108" borderId="1" xfId="0" applyFont="1" applyFill="1" applyBorder="1" applyAlignment="1">
      <alignment horizontal="center"/>
    </xf>
    <xf numFmtId="0" fontId="8" fillId="119" borderId="1" xfId="0" applyFont="1" applyFill="1" applyBorder="1"/>
    <xf numFmtId="0" fontId="8" fillId="120" borderId="1" xfId="0" applyFont="1" applyFill="1" applyBorder="1" applyAlignment="1">
      <alignment horizontal="center"/>
    </xf>
    <xf numFmtId="0" fontId="8" fillId="120" borderId="1" xfId="0" applyFont="1" applyFill="1" applyBorder="1"/>
    <xf numFmtId="14" fontId="8" fillId="120" borderId="1" xfId="0" applyNumberFormat="1" applyFont="1" applyFill="1" applyBorder="1"/>
    <xf numFmtId="0" fontId="18" fillId="100" borderId="1" xfId="0" applyFont="1" applyFill="1" applyBorder="1"/>
    <xf numFmtId="14" fontId="18" fillId="100" borderId="1" xfId="0" applyNumberFormat="1" applyFont="1" applyFill="1" applyBorder="1"/>
    <xf numFmtId="0" fontId="8" fillId="99" borderId="1" xfId="0" applyFont="1" applyFill="1" applyBorder="1" applyAlignment="1">
      <alignment horizontal="center"/>
    </xf>
    <xf numFmtId="14" fontId="8" fillId="121" borderId="1" xfId="0" applyNumberFormat="1" applyFont="1" applyFill="1" applyBorder="1"/>
    <xf numFmtId="0" fontId="8" fillId="111" borderId="1" xfId="0" applyFont="1" applyFill="1" applyBorder="1" applyAlignment="1">
      <alignment horizontal="center"/>
    </xf>
    <xf numFmtId="0" fontId="8" fillId="122" borderId="1" xfId="0" applyFont="1" applyFill="1" applyBorder="1"/>
    <xf numFmtId="0" fontId="0" fillId="123" borderId="1" xfId="0" applyFill="1" applyBorder="1"/>
    <xf numFmtId="0" fontId="12" fillId="123" borderId="1" xfId="0" applyFont="1" applyFill="1" applyBorder="1"/>
    <xf numFmtId="0" fontId="13" fillId="123" borderId="1" xfId="0" applyFont="1" applyFill="1" applyBorder="1"/>
    <xf numFmtId="0" fontId="0" fillId="124" borderId="1" xfId="0" applyFill="1" applyBorder="1"/>
    <xf numFmtId="0" fontId="8" fillId="123" borderId="1" xfId="0" applyFont="1" applyFill="1" applyBorder="1"/>
    <xf numFmtId="0" fontId="14" fillId="123" borderId="1" xfId="0" applyFont="1" applyFill="1" applyBorder="1"/>
    <xf numFmtId="0" fontId="8" fillId="125" borderId="1" xfId="0" applyFont="1" applyFill="1" applyBorder="1"/>
    <xf numFmtId="0" fontId="0" fillId="126" borderId="1" xfId="0" applyFill="1" applyBorder="1"/>
    <xf numFmtId="0" fontId="12" fillId="126" borderId="1" xfId="0" applyFont="1" applyFill="1" applyBorder="1"/>
    <xf numFmtId="0" fontId="13" fillId="126" borderId="1" xfId="0" applyFont="1" applyFill="1" applyBorder="1"/>
    <xf numFmtId="0" fontId="8" fillId="126" borderId="1" xfId="0" applyFont="1" applyFill="1" applyBorder="1"/>
    <xf numFmtId="0" fontId="8" fillId="126" borderId="1" xfId="0" applyFont="1" applyFill="1" applyBorder="1" applyAlignment="1">
      <alignment horizontal="center"/>
    </xf>
    <xf numFmtId="14" fontId="8" fillId="126" borderId="1" xfId="0" applyNumberFormat="1" applyFont="1" applyFill="1" applyBorder="1"/>
    <xf numFmtId="0" fontId="8" fillId="127" borderId="1" xfId="0" applyFont="1" applyFill="1" applyBorder="1" applyAlignment="1">
      <alignment horizontal="center"/>
    </xf>
    <xf numFmtId="0" fontId="8" fillId="127" borderId="1" xfId="0" applyFont="1" applyFill="1" applyBorder="1"/>
    <xf numFmtId="0" fontId="0" fillId="128" borderId="1" xfId="0" applyFill="1" applyBorder="1"/>
    <xf numFmtId="0" fontId="13" fillId="128" borderId="1" xfId="0" applyFont="1" applyFill="1" applyBorder="1"/>
    <xf numFmtId="0" fontId="0" fillId="129" borderId="1" xfId="0" applyFill="1" applyBorder="1"/>
    <xf numFmtId="0" fontId="8" fillId="128" borderId="1" xfId="0" applyFont="1" applyFill="1" applyBorder="1"/>
    <xf numFmtId="0" fontId="0" fillId="130" borderId="1" xfId="0" applyFill="1" applyBorder="1"/>
    <xf numFmtId="0" fontId="8" fillId="130" borderId="1" xfId="0" applyFont="1" applyFill="1" applyBorder="1"/>
    <xf numFmtId="0" fontId="8" fillId="128" borderId="1" xfId="0" applyFont="1" applyFill="1" applyBorder="1" applyAlignment="1">
      <alignment horizontal="center"/>
    </xf>
    <xf numFmtId="14" fontId="8" fillId="128" borderId="1" xfId="0" applyNumberFormat="1" applyFont="1" applyFill="1" applyBorder="1"/>
    <xf numFmtId="0" fontId="0" fillId="131" borderId="1" xfId="0" applyFill="1" applyBorder="1"/>
    <xf numFmtId="0" fontId="12" fillId="131" borderId="1" xfId="0" applyFont="1" applyFill="1" applyBorder="1"/>
    <xf numFmtId="0" fontId="13" fillId="131" borderId="1" xfId="0" applyFont="1" applyFill="1" applyBorder="1"/>
    <xf numFmtId="0" fontId="0" fillId="132" borderId="1" xfId="0" applyFill="1" applyBorder="1"/>
    <xf numFmtId="0" fontId="8" fillId="131" borderId="1" xfId="0" applyFont="1" applyFill="1" applyBorder="1"/>
    <xf numFmtId="0" fontId="14" fillId="131" borderId="1" xfId="0" applyFont="1" applyFill="1" applyBorder="1"/>
    <xf numFmtId="0" fontId="8" fillId="133" borderId="1" xfId="0" applyFont="1" applyFill="1" applyBorder="1"/>
    <xf numFmtId="0" fontId="0" fillId="134" borderId="1" xfId="0" applyFill="1" applyBorder="1"/>
    <xf numFmtId="0" fontId="12" fillId="134" borderId="1" xfId="0" applyFont="1" applyFill="1" applyBorder="1"/>
    <xf numFmtId="0" fontId="13" fillId="134" borderId="1" xfId="0" applyFont="1" applyFill="1" applyBorder="1"/>
    <xf numFmtId="0" fontId="8" fillId="134" borderId="1" xfId="0" applyFont="1" applyFill="1" applyBorder="1"/>
    <xf numFmtId="0" fontId="8" fillId="131" borderId="1" xfId="0" applyFont="1" applyFill="1" applyBorder="1" applyAlignment="1">
      <alignment horizontal="center"/>
    </xf>
    <xf numFmtId="14" fontId="8" fillId="131" borderId="1" xfId="0" applyNumberFormat="1" applyFont="1" applyFill="1" applyBorder="1"/>
    <xf numFmtId="0" fontId="14" fillId="53" borderId="1" xfId="0" applyFont="1" applyFill="1" applyBorder="1"/>
    <xf numFmtId="0" fontId="8" fillId="135" borderId="1" xfId="0" applyFont="1" applyFill="1" applyBorder="1" applyAlignment="1">
      <alignment horizontal="center"/>
    </xf>
    <xf numFmtId="14" fontId="8" fillId="53" borderId="1" xfId="0" applyNumberFormat="1" applyFont="1" applyFill="1" applyBorder="1"/>
    <xf numFmtId="0" fontId="0" fillId="135" borderId="1" xfId="0" applyFill="1" applyBorder="1"/>
    <xf numFmtId="14" fontId="8" fillId="28" borderId="1" xfId="0" applyNumberFormat="1" applyFont="1" applyFill="1" applyBorder="1"/>
    <xf numFmtId="0" fontId="12" fillId="135" borderId="1" xfId="0" applyFont="1" applyFill="1" applyBorder="1"/>
    <xf numFmtId="0" fontId="13" fillId="135" borderId="1" xfId="0" applyFont="1" applyFill="1" applyBorder="1"/>
    <xf numFmtId="0" fontId="8" fillId="135" borderId="1" xfId="0" applyFont="1" applyFill="1" applyBorder="1"/>
    <xf numFmtId="14" fontId="8" fillId="135" borderId="1" xfId="0" applyNumberFormat="1" applyFont="1" applyFill="1" applyBorder="1"/>
    <xf numFmtId="0" fontId="18" fillId="98" borderId="1" xfId="0" applyFont="1" applyFill="1" applyBorder="1"/>
    <xf numFmtId="0" fontId="18" fillId="103" borderId="1" xfId="0" applyFont="1" applyFill="1" applyBorder="1"/>
    <xf numFmtId="14" fontId="18" fillId="103" borderId="1" xfId="0" applyNumberFormat="1" applyFont="1" applyFill="1" applyBorder="1"/>
    <xf numFmtId="0" fontId="18" fillId="99" borderId="1" xfId="0" applyFont="1" applyFill="1" applyBorder="1"/>
    <xf numFmtId="14" fontId="18" fillId="99" borderId="1" xfId="0" applyNumberFormat="1" applyFont="1" applyFill="1" applyBorder="1"/>
    <xf numFmtId="0" fontId="8" fillId="136" borderId="1" xfId="0" applyFont="1" applyFill="1" applyBorder="1"/>
    <xf numFmtId="0" fontId="0" fillId="105" borderId="1" xfId="0" applyFill="1" applyBorder="1"/>
    <xf numFmtId="0" fontId="28" fillId="105" borderId="1" xfId="0" applyFont="1" applyFill="1" applyBorder="1"/>
    <xf numFmtId="0" fontId="13" fillId="105" borderId="1" xfId="0" applyFont="1" applyFill="1" applyBorder="1"/>
    <xf numFmtId="0" fontId="20" fillId="105" borderId="1" xfId="0" applyFont="1" applyFill="1" applyBorder="1"/>
    <xf numFmtId="0" fontId="12" fillId="105" borderId="1" xfId="0" applyFont="1" applyFill="1" applyBorder="1"/>
    <xf numFmtId="0" fontId="0" fillId="138" borderId="1" xfId="0" applyFill="1" applyBorder="1"/>
    <xf numFmtId="0" fontId="12" fillId="138" borderId="1" xfId="0" applyFont="1" applyFill="1" applyBorder="1"/>
    <xf numFmtId="0" fontId="13" fillId="138" borderId="1" xfId="0" applyFont="1" applyFill="1" applyBorder="1"/>
    <xf numFmtId="0" fontId="8" fillId="138" borderId="1" xfId="0" applyFont="1" applyFill="1" applyBorder="1"/>
    <xf numFmtId="0" fontId="18" fillId="104" borderId="1" xfId="0" applyFont="1" applyFill="1" applyBorder="1"/>
    <xf numFmtId="0" fontId="11" fillId="138" borderId="1" xfId="0" applyFont="1" applyFill="1" applyBorder="1"/>
    <xf numFmtId="0" fontId="18" fillId="138" borderId="1" xfId="0" applyFont="1" applyFill="1" applyBorder="1"/>
    <xf numFmtId="0" fontId="0" fillId="139" borderId="1" xfId="0" applyFill="1" applyBorder="1"/>
    <xf numFmtId="0" fontId="12" fillId="139" borderId="1" xfId="0" applyFont="1" applyFill="1" applyBorder="1"/>
    <xf numFmtId="0" fontId="13" fillId="139" borderId="1" xfId="0" applyFont="1" applyFill="1" applyBorder="1"/>
    <xf numFmtId="0" fontId="8" fillId="139" borderId="1" xfId="0" applyFont="1" applyFill="1" applyBorder="1"/>
    <xf numFmtId="0" fontId="17" fillId="139" borderId="1" xfId="0" applyFont="1" applyFill="1" applyBorder="1"/>
    <xf numFmtId="0" fontId="8" fillId="140" borderId="1" xfId="0" applyFont="1" applyFill="1" applyBorder="1"/>
    <xf numFmtId="0" fontId="13" fillId="0" borderId="1" xfId="0" applyFont="1" applyFill="1" applyBorder="1"/>
    <xf numFmtId="0" fontId="17" fillId="0" borderId="1" xfId="0" applyFont="1" applyFill="1" applyBorder="1"/>
    <xf numFmtId="14" fontId="8" fillId="101" borderId="1" xfId="0" applyNumberFormat="1" applyFont="1" applyFill="1" applyBorder="1"/>
    <xf numFmtId="0" fontId="8" fillId="109" borderId="1" xfId="0" applyFont="1" applyFill="1" applyBorder="1" applyAlignment="1">
      <alignment horizontal="right"/>
    </xf>
    <xf numFmtId="0" fontId="8" fillId="28" borderId="1" xfId="0" applyFont="1" applyFill="1" applyBorder="1" applyAlignment="1">
      <alignment horizontal="center"/>
    </xf>
    <xf numFmtId="0" fontId="12" fillId="129" borderId="1" xfId="0" applyFont="1" applyFill="1" applyBorder="1"/>
    <xf numFmtId="0" fontId="13" fillId="129" borderId="1" xfId="0" applyFont="1" applyFill="1" applyBorder="1"/>
    <xf numFmtId="0" fontId="8" fillId="129" borderId="1" xfId="0" applyFont="1" applyFill="1" applyBorder="1"/>
    <xf numFmtId="0" fontId="8" fillId="141" borderId="1" xfId="0" applyFont="1" applyFill="1" applyBorder="1" applyAlignment="1">
      <alignment wrapText="1"/>
    </xf>
    <xf numFmtId="0" fontId="0" fillId="142" borderId="1" xfId="0" applyFill="1" applyBorder="1"/>
    <xf numFmtId="0" fontId="12" fillId="142" borderId="1" xfId="0" applyFont="1" applyFill="1" applyBorder="1"/>
    <xf numFmtId="0" fontId="13" fillId="142" borderId="1" xfId="0" applyFont="1" applyFill="1" applyBorder="1"/>
    <xf numFmtId="0" fontId="0" fillId="121" borderId="1" xfId="0" applyFill="1" applyBorder="1"/>
    <xf numFmtId="0" fontId="8" fillId="142" borderId="1" xfId="0" applyFont="1" applyFill="1" applyBorder="1"/>
    <xf numFmtId="0" fontId="8" fillId="143" borderId="1" xfId="0" applyFont="1" applyFill="1" applyBorder="1" applyAlignment="1">
      <alignment horizontal="center"/>
    </xf>
    <xf numFmtId="14" fontId="8" fillId="142" borderId="1" xfId="0" applyNumberFormat="1" applyFont="1" applyFill="1" applyBorder="1"/>
    <xf numFmtId="0" fontId="0" fillId="144" borderId="1" xfId="0" applyFill="1" applyBorder="1"/>
    <xf numFmtId="0" fontId="12" fillId="144" borderId="1" xfId="0" applyFont="1" applyFill="1" applyBorder="1"/>
    <xf numFmtId="0" fontId="13" fillId="144" borderId="1" xfId="0" applyFont="1" applyFill="1" applyBorder="1"/>
    <xf numFmtId="0" fontId="8" fillId="144" borderId="1" xfId="0" applyFont="1" applyFill="1" applyBorder="1"/>
    <xf numFmtId="14" fontId="8" fillId="144" borderId="1" xfId="0" applyNumberFormat="1" applyFont="1" applyFill="1" applyBorder="1"/>
    <xf numFmtId="0" fontId="0" fillId="143" borderId="1" xfId="0" applyFill="1" applyBorder="1"/>
    <xf numFmtId="0" fontId="12" fillId="143" borderId="1" xfId="0" applyFont="1" applyFill="1" applyBorder="1"/>
    <xf numFmtId="0" fontId="13" fillId="143" borderId="1" xfId="0" applyFont="1" applyFill="1" applyBorder="1"/>
    <xf numFmtId="0" fontId="8" fillId="143" borderId="1" xfId="0" applyFont="1" applyFill="1" applyBorder="1"/>
    <xf numFmtId="14" fontId="8" fillId="143" borderId="1" xfId="0" applyNumberFormat="1" applyFont="1" applyFill="1" applyBorder="1"/>
    <xf numFmtId="0" fontId="8" fillId="105" borderId="1" xfId="0" applyFont="1" applyFill="1" applyBorder="1" applyAlignment="1">
      <alignment horizontal="center"/>
    </xf>
    <xf numFmtId="14" fontId="8" fillId="105" borderId="1" xfId="0" applyNumberFormat="1" applyFont="1" applyFill="1" applyBorder="1"/>
    <xf numFmtId="14" fontId="8" fillId="129" borderId="1" xfId="0" applyNumberFormat="1" applyFont="1" applyFill="1" applyBorder="1"/>
    <xf numFmtId="0" fontId="11" fillId="145" borderId="1" xfId="0" applyFont="1" applyFill="1" applyBorder="1"/>
    <xf numFmtId="0" fontId="8" fillId="145" borderId="2" xfId="0" applyFont="1" applyFill="1" applyBorder="1" applyAlignment="1">
      <alignment horizontal="center"/>
    </xf>
    <xf numFmtId="0" fontId="8" fillId="145" borderId="4" xfId="0" applyFont="1" applyFill="1" applyBorder="1" applyAlignment="1">
      <alignment horizontal="center"/>
    </xf>
    <xf numFmtId="0" fontId="8" fillId="66" borderId="1" xfId="0" applyFont="1" applyFill="1" applyBorder="1" applyAlignment="1">
      <alignment horizontal="center"/>
    </xf>
    <xf numFmtId="0" fontId="11" fillId="66" borderId="1" xfId="0" applyFont="1" applyFill="1" applyBorder="1"/>
    <xf numFmtId="0" fontId="0" fillId="146" borderId="1" xfId="0" applyFill="1" applyBorder="1"/>
    <xf numFmtId="0" fontId="12" fillId="146" borderId="1" xfId="0" applyFont="1" applyFill="1" applyBorder="1"/>
    <xf numFmtId="0" fontId="13" fillId="146" borderId="1" xfId="0" applyFont="1" applyFill="1" applyBorder="1"/>
    <xf numFmtId="0" fontId="8" fillId="146" borderId="1" xfId="0" applyFont="1" applyFill="1" applyBorder="1"/>
    <xf numFmtId="0" fontId="14" fillId="146" borderId="1" xfId="0" applyFont="1" applyFill="1" applyBorder="1"/>
    <xf numFmtId="0" fontId="8" fillId="65" borderId="1" xfId="0" applyFont="1" applyFill="1" applyBorder="1" applyAlignment="1">
      <alignment horizontal="center"/>
    </xf>
    <xf numFmtId="14" fontId="8" fillId="65" borderId="1" xfId="0" applyNumberFormat="1" applyFont="1" applyFill="1" applyBorder="1"/>
    <xf numFmtId="0" fontId="12" fillId="65" borderId="1" xfId="0" applyFont="1" applyFill="1" applyBorder="1"/>
    <xf numFmtId="0" fontId="13" fillId="65" borderId="1" xfId="0" applyFont="1" applyFill="1" applyBorder="1"/>
    <xf numFmtId="0" fontId="7" fillId="148" borderId="1" xfId="3" applyFont="1" applyFill="1" applyBorder="1"/>
    <xf numFmtId="14" fontId="8" fillId="32" borderId="1" xfId="0" applyNumberFormat="1" applyFont="1" applyFill="1" applyBorder="1"/>
    <xf numFmtId="0" fontId="11" fillId="19" borderId="1" xfId="0" applyFont="1" applyFill="1" applyBorder="1"/>
    <xf numFmtId="0" fontId="8" fillId="149" borderId="1" xfId="0" applyFont="1" applyFill="1" applyBorder="1"/>
    <xf numFmtId="0" fontId="0" fillId="150" borderId="1" xfId="0" applyFill="1" applyBorder="1"/>
    <xf numFmtId="0" fontId="12" fillId="150" borderId="1" xfId="0" applyFont="1" applyFill="1" applyBorder="1"/>
    <xf numFmtId="0" fontId="13" fillId="150" borderId="1" xfId="0" applyFont="1" applyFill="1" applyBorder="1"/>
    <xf numFmtId="0" fontId="0" fillId="151" borderId="1" xfId="0" applyFill="1" applyBorder="1"/>
    <xf numFmtId="0" fontId="7" fillId="151" borderId="1" xfId="3" applyFont="1" applyFill="1" applyBorder="1"/>
    <xf numFmtId="0" fontId="17" fillId="128" borderId="1" xfId="0" applyFont="1" applyFill="1" applyBorder="1"/>
    <xf numFmtId="0" fontId="0" fillId="151" borderId="0" xfId="0" applyFill="1"/>
    <xf numFmtId="0" fontId="21" fillId="105" borderId="1" xfId="0" applyFont="1" applyFill="1" applyBorder="1"/>
    <xf numFmtId="0" fontId="22" fillId="105" borderId="1" xfId="0" applyFont="1" applyFill="1" applyBorder="1"/>
    <xf numFmtId="0" fontId="8" fillId="152" borderId="1" xfId="0" applyFont="1" applyFill="1" applyBorder="1"/>
    <xf numFmtId="0" fontId="0" fillId="153" borderId="1" xfId="0" applyFill="1" applyBorder="1"/>
    <xf numFmtId="0" fontId="12" fillId="153" borderId="1" xfId="0" applyFont="1" applyFill="1" applyBorder="1"/>
    <xf numFmtId="0" fontId="13" fillId="153" borderId="1" xfId="0" applyFont="1" applyFill="1" applyBorder="1"/>
    <xf numFmtId="0" fontId="8" fillId="153" borderId="1" xfId="0" applyFont="1" applyFill="1" applyBorder="1"/>
    <xf numFmtId="0" fontId="7" fillId="112" borderId="1" xfId="3" applyFont="1" applyFill="1" applyBorder="1"/>
    <xf numFmtId="0" fontId="8" fillId="154" borderId="1" xfId="0" applyFont="1" applyFill="1" applyBorder="1"/>
    <xf numFmtId="0" fontId="10" fillId="155" borderId="1" xfId="0" applyFont="1" applyFill="1" applyBorder="1" applyAlignment="1">
      <alignment horizontal="center" vertical="center"/>
    </xf>
    <xf numFmtId="0" fontId="0" fillId="155" borderId="1" xfId="0" applyFill="1" applyBorder="1"/>
    <xf numFmtId="0" fontId="0" fillId="137" borderId="1" xfId="0" applyFill="1" applyBorder="1"/>
    <xf numFmtId="16" fontId="8" fillId="155" borderId="2" xfId="0" applyNumberFormat="1" applyFont="1" applyFill="1" applyBorder="1" applyAlignment="1">
      <alignment horizontal="center" vertical="center"/>
    </xf>
    <xf numFmtId="0" fontId="0" fillId="155" borderId="0" xfId="0" applyFill="1"/>
    <xf numFmtId="0" fontId="23" fillId="155" borderId="0" xfId="0" applyFont="1" applyFill="1"/>
    <xf numFmtId="0" fontId="24" fillId="155" borderId="0" xfId="0" applyFont="1" applyFill="1"/>
    <xf numFmtId="0" fontId="25" fillId="129" borderId="1" xfId="0" applyFont="1" applyFill="1" applyBorder="1"/>
    <xf numFmtId="0" fontId="21" fillId="129" borderId="1" xfId="0" applyFont="1" applyFill="1" applyBorder="1"/>
    <xf numFmtId="0" fontId="22" fillId="129" borderId="1" xfId="0" applyFont="1" applyFill="1" applyBorder="1"/>
    <xf numFmtId="16" fontId="8" fillId="155" borderId="1" xfId="0" applyNumberFormat="1" applyFont="1" applyFill="1" applyBorder="1" applyAlignment="1">
      <alignment horizontal="center" vertical="center"/>
    </xf>
    <xf numFmtId="0" fontId="26" fillId="155" borderId="0" xfId="0" applyFont="1" applyFill="1"/>
    <xf numFmtId="0" fontId="10" fillId="156" borderId="1" xfId="0" applyFont="1" applyFill="1" applyBorder="1" applyAlignment="1">
      <alignment horizontal="center" vertical="center"/>
    </xf>
    <xf numFmtId="0" fontId="0" fillId="156" borderId="1" xfId="0" applyFill="1" applyBorder="1"/>
    <xf numFmtId="0" fontId="0" fillId="157" borderId="1" xfId="0" applyFill="1" applyBorder="1"/>
    <xf numFmtId="0" fontId="7" fillId="158" borderId="1" xfId="3" applyFont="1" applyFill="1" applyBorder="1"/>
    <xf numFmtId="0" fontId="21" fillId="159" borderId="1" xfId="0" applyFont="1" applyFill="1" applyBorder="1"/>
    <xf numFmtId="0" fontId="22" fillId="159" borderId="1" xfId="0" applyFont="1" applyFill="1" applyBorder="1"/>
    <xf numFmtId="0" fontId="13" fillId="159" borderId="1" xfId="0" applyFont="1" applyFill="1" applyBorder="1"/>
    <xf numFmtId="0" fontId="0" fillId="159" borderId="1" xfId="0" applyFill="1" applyBorder="1"/>
    <xf numFmtId="0" fontId="0" fillId="160" borderId="1" xfId="0" applyFill="1" applyBorder="1"/>
    <xf numFmtId="0" fontId="8" fillId="159" borderId="1" xfId="0" applyFont="1" applyFill="1" applyBorder="1"/>
    <xf numFmtId="0" fontId="14" fillId="159" borderId="1" xfId="0" applyFont="1" applyFill="1" applyBorder="1"/>
    <xf numFmtId="0" fontId="8" fillId="159" borderId="1" xfId="0" applyFont="1" applyFill="1" applyBorder="1" applyAlignment="1">
      <alignment horizontal="center"/>
    </xf>
    <xf numFmtId="0" fontId="8" fillId="161" borderId="1" xfId="0" applyFont="1" applyFill="1" applyBorder="1"/>
    <xf numFmtId="14" fontId="8" fillId="161" borderId="1" xfId="0" applyNumberFormat="1" applyFont="1" applyFill="1" applyBorder="1"/>
    <xf numFmtId="16" fontId="8" fillId="156" borderId="2" xfId="0" applyNumberFormat="1" applyFont="1" applyFill="1" applyBorder="1" applyAlignment="1">
      <alignment horizontal="center" vertical="center"/>
    </xf>
    <xf numFmtId="0" fontId="0" fillId="156" borderId="3" xfId="0" applyFill="1" applyBorder="1"/>
    <xf numFmtId="0" fontId="0" fillId="156" borderId="0" xfId="0" applyFill="1"/>
    <xf numFmtId="0" fontId="23" fillId="156" borderId="0" xfId="0" applyFont="1" applyFill="1"/>
    <xf numFmtId="0" fontId="24" fillId="156" borderId="0" xfId="0" applyFont="1" applyFill="1"/>
    <xf numFmtId="0" fontId="25" fillId="160" borderId="1" xfId="0" applyFont="1" applyFill="1" applyBorder="1"/>
    <xf numFmtId="0" fontId="21" fillId="160" borderId="1" xfId="0" applyFont="1" applyFill="1" applyBorder="1"/>
    <xf numFmtId="0" fontId="22" fillId="160" borderId="1" xfId="0" applyFont="1" applyFill="1" applyBorder="1"/>
    <xf numFmtId="0" fontId="13" fillId="160" borderId="1" xfId="0" applyFont="1" applyFill="1" applyBorder="1"/>
    <xf numFmtId="0" fontId="8" fillId="160" borderId="1" xfId="0" applyFont="1" applyFill="1" applyBorder="1"/>
    <xf numFmtId="0" fontId="8" fillId="162" borderId="1" xfId="0" applyFont="1" applyFill="1" applyBorder="1"/>
    <xf numFmtId="16" fontId="8" fillId="156" borderId="1" xfId="0" applyNumberFormat="1" applyFont="1" applyFill="1" applyBorder="1" applyAlignment="1">
      <alignment horizontal="center" vertical="center"/>
    </xf>
    <xf numFmtId="0" fontId="17" fillId="156" borderId="1" xfId="0" applyFont="1" applyFill="1" applyBorder="1" applyAlignment="1">
      <alignment horizontal="left"/>
    </xf>
    <xf numFmtId="0" fontId="17" fillId="156" borderId="10" xfId="0" applyFont="1" applyFill="1" applyBorder="1" applyAlignment="1">
      <alignment horizontal="left"/>
    </xf>
    <xf numFmtId="0" fontId="25" fillId="159" borderId="1" xfId="0" applyFont="1" applyFill="1" applyBorder="1"/>
    <xf numFmtId="0" fontId="12" fillId="156" borderId="1" xfId="0" applyFont="1" applyFill="1" applyBorder="1"/>
    <xf numFmtId="0" fontId="13" fillId="156" borderId="1" xfId="0" applyFont="1" applyFill="1" applyBorder="1"/>
    <xf numFmtId="0" fontId="8" fillId="156" borderId="1" xfId="0" applyFont="1" applyFill="1" applyBorder="1"/>
    <xf numFmtId="0" fontId="8" fillId="156" borderId="1" xfId="0" applyFont="1" applyFill="1" applyBorder="1" applyAlignment="1">
      <alignment horizontal="center"/>
    </xf>
    <xf numFmtId="14" fontId="8" fillId="156" borderId="1" xfId="0" applyNumberFormat="1" applyFont="1" applyFill="1" applyBorder="1"/>
    <xf numFmtId="0" fontId="26" fillId="156" borderId="0" xfId="0" applyFont="1" applyFill="1"/>
    <xf numFmtId="0" fontId="65" fillId="156" borderId="3" xfId="0" applyFont="1" applyFill="1" applyBorder="1"/>
    <xf numFmtId="0" fontId="10" fillId="163" borderId="1" xfId="0" applyFont="1" applyFill="1" applyBorder="1" applyAlignment="1">
      <alignment horizontal="center" vertical="center"/>
    </xf>
    <xf numFmtId="0" fontId="0" fillId="164" borderId="1" xfId="0" applyFill="1" applyBorder="1"/>
    <xf numFmtId="0" fontId="8" fillId="158" borderId="1" xfId="0" applyFont="1" applyFill="1" applyBorder="1"/>
    <xf numFmtId="0" fontId="8" fillId="161" borderId="1" xfId="0" applyFont="1" applyFill="1" applyBorder="1" applyAlignment="1">
      <alignment horizontal="center"/>
    </xf>
    <xf numFmtId="0" fontId="15" fillId="156" borderId="1" xfId="0" applyFont="1" applyFill="1" applyBorder="1"/>
    <xf numFmtId="0" fontId="65" fillId="156" borderId="1" xfId="0" applyFont="1" applyFill="1" applyBorder="1"/>
    <xf numFmtId="0" fontId="25" fillId="156" borderId="0" xfId="0" applyFont="1" applyFill="1"/>
    <xf numFmtId="0" fontId="6" fillId="165" borderId="1" xfId="2" applyFont="1" applyFill="1" applyBorder="1"/>
    <xf numFmtId="0" fontId="0" fillId="162" borderId="1" xfId="0" applyFill="1" applyBorder="1"/>
    <xf numFmtId="0" fontId="25" fillId="166" borderId="1" xfId="0" applyFont="1" applyFill="1" applyBorder="1"/>
    <xf numFmtId="0" fontId="8" fillId="164" borderId="1" xfId="0" applyFont="1" applyFill="1" applyBorder="1"/>
    <xf numFmtId="0" fontId="8" fillId="167" borderId="1" xfId="0" applyFont="1" applyFill="1" applyBorder="1" applyAlignment="1">
      <alignment horizontal="center"/>
    </xf>
    <xf numFmtId="14" fontId="18" fillId="161" borderId="1" xfId="0" applyNumberFormat="1" applyFont="1" applyFill="1" applyBorder="1"/>
    <xf numFmtId="0" fontId="0" fillId="163" borderId="1" xfId="0" applyFill="1" applyBorder="1"/>
    <xf numFmtId="0" fontId="25" fillId="167" borderId="1" xfId="0" applyFont="1" applyFill="1" applyBorder="1"/>
    <xf numFmtId="0" fontId="21" fillId="167" borderId="1" xfId="0" applyFont="1" applyFill="1" applyBorder="1"/>
    <xf numFmtId="0" fontId="22" fillId="167" borderId="1" xfId="0" applyFont="1" applyFill="1" applyBorder="1"/>
    <xf numFmtId="0" fontId="13" fillId="167" borderId="1" xfId="0" applyFont="1" applyFill="1" applyBorder="1"/>
    <xf numFmtId="0" fontId="0" fillId="167" borderId="1" xfId="0" applyFill="1" applyBorder="1"/>
    <xf numFmtId="0" fontId="8" fillId="167" borderId="1" xfId="0" applyFont="1" applyFill="1" applyBorder="1"/>
    <xf numFmtId="16" fontId="66" fillId="63" borderId="12" xfId="0" applyNumberFormat="1" applyFont="1" applyFill="1" applyBorder="1" applyAlignment="1">
      <alignment horizontal="center"/>
    </xf>
    <xf numFmtId="0" fontId="67" fillId="63" borderId="12" xfId="0" applyFont="1" applyFill="1" applyBorder="1" applyAlignment="1">
      <alignment horizontal="center" vertical="center" wrapText="1"/>
    </xf>
    <xf numFmtId="0" fontId="68" fillId="0" borderId="0" xfId="0" applyFont="1"/>
    <xf numFmtId="0" fontId="69" fillId="63" borderId="12" xfId="0" applyFont="1" applyFill="1" applyBorder="1" applyAlignment="1">
      <alignment horizontal="center" vertical="center" wrapText="1"/>
    </xf>
    <xf numFmtId="0" fontId="67" fillId="63" borderId="12" xfId="0" applyFont="1" applyFill="1" applyBorder="1"/>
    <xf numFmtId="0" fontId="67" fillId="0" borderId="12" xfId="0" applyFont="1" applyBorder="1"/>
    <xf numFmtId="0" fontId="5" fillId="0" borderId="0" xfId="0" applyFont="1"/>
    <xf numFmtId="16" fontId="70" fillId="147" borderId="12" xfId="0" applyNumberFormat="1" applyFont="1" applyFill="1" applyBorder="1" applyAlignment="1">
      <alignment horizontal="center"/>
    </xf>
    <xf numFmtId="0" fontId="69" fillId="147" borderId="12" xfId="0" applyFont="1" applyFill="1" applyBorder="1" applyAlignment="1">
      <alignment horizontal="center" vertical="center" wrapText="1"/>
    </xf>
    <xf numFmtId="0" fontId="67" fillId="147" borderId="12" xfId="0" applyFont="1" applyFill="1" applyBorder="1" applyAlignment="1">
      <alignment horizontal="center" vertical="center" wrapText="1"/>
    </xf>
    <xf numFmtId="16" fontId="66" fillId="84" borderId="12" xfId="0" applyNumberFormat="1" applyFont="1" applyFill="1" applyBorder="1" applyAlignment="1">
      <alignment horizontal="center"/>
    </xf>
    <xf numFmtId="0" fontId="67" fillId="84" borderId="12" xfId="0" applyFont="1" applyFill="1" applyBorder="1"/>
    <xf numFmtId="0" fontId="69" fillId="84" borderId="12" xfId="0" applyFont="1" applyFill="1" applyBorder="1" applyAlignment="1">
      <alignment horizontal="center" vertical="center" wrapText="1"/>
    </xf>
    <xf numFmtId="0" fontId="67" fillId="84" borderId="12" xfId="0" applyFont="1" applyFill="1" applyBorder="1" applyAlignment="1">
      <alignment horizontal="center" vertical="center" wrapText="1"/>
    </xf>
    <xf numFmtId="16" fontId="70" fillId="63" borderId="12" xfId="0" applyNumberFormat="1" applyFont="1" applyFill="1" applyBorder="1" applyAlignment="1">
      <alignment horizontal="center"/>
    </xf>
    <xf numFmtId="0" fontId="70" fillId="63" borderId="12" xfId="0" applyFont="1" applyFill="1" applyBorder="1"/>
    <xf numFmtId="0" fontId="0" fillId="168" borderId="0" xfId="0" applyFill="1"/>
    <xf numFmtId="0" fontId="8" fillId="166" borderId="1" xfId="0" applyFont="1" applyFill="1" applyBorder="1" applyAlignment="1">
      <alignment horizontal="center"/>
    </xf>
    <xf numFmtId="0" fontId="11" fillId="169" borderId="1" xfId="0" applyFont="1" applyFill="1" applyBorder="1"/>
    <xf numFmtId="0" fontId="0" fillId="170" borderId="1" xfId="0" applyFill="1" applyBorder="1"/>
    <xf numFmtId="0" fontId="12" fillId="170" borderId="1" xfId="0" applyFont="1" applyFill="1" applyBorder="1"/>
    <xf numFmtId="0" fontId="13" fillId="170" borderId="1" xfId="0" applyFont="1" applyFill="1" applyBorder="1"/>
    <xf numFmtId="0" fontId="33" fillId="170" borderId="1" xfId="0" applyFont="1" applyFill="1" applyBorder="1"/>
    <xf numFmtId="0" fontId="8" fillId="170" borderId="1" xfId="0" applyFont="1" applyFill="1" applyBorder="1"/>
    <xf numFmtId="14" fontId="8" fillId="170" borderId="1" xfId="0" applyNumberFormat="1" applyFont="1" applyFill="1" applyBorder="1"/>
    <xf numFmtId="0" fontId="0" fillId="145" borderId="1" xfId="0" applyFill="1" applyBorder="1"/>
    <xf numFmtId="0" fontId="0" fillId="171" borderId="1" xfId="0" applyFill="1" applyBorder="1"/>
    <xf numFmtId="0" fontId="8" fillId="109" borderId="1" xfId="0" applyFont="1" applyFill="1" applyBorder="1" applyAlignment="1">
      <alignment wrapText="1"/>
    </xf>
    <xf numFmtId="0" fontId="10" fillId="170" borderId="1" xfId="0" applyFont="1" applyFill="1" applyBorder="1" applyAlignment="1">
      <alignment horizontal="center" vertical="center"/>
    </xf>
    <xf numFmtId="16" fontId="8" fillId="170" borderId="2" xfId="0" applyNumberFormat="1" applyFont="1" applyFill="1" applyBorder="1" applyAlignment="1">
      <alignment horizontal="center" vertical="center"/>
    </xf>
    <xf numFmtId="0" fontId="0" fillId="170" borderId="0" xfId="0" applyFill="1"/>
    <xf numFmtId="0" fontId="6" fillId="172" borderId="1" xfId="2" applyFont="1" applyFill="1" applyBorder="1"/>
    <xf numFmtId="0" fontId="0" fillId="107" borderId="1" xfId="0" applyFill="1" applyBorder="1"/>
    <xf numFmtId="0" fontId="25" fillId="128" borderId="1" xfId="0" applyFont="1" applyFill="1" applyBorder="1"/>
    <xf numFmtId="0" fontId="65" fillId="155" borderId="1" xfId="0" applyFont="1" applyFill="1" applyBorder="1"/>
    <xf numFmtId="0" fontId="34" fillId="128" borderId="1" xfId="0" applyFont="1" applyFill="1" applyBorder="1"/>
    <xf numFmtId="0" fontId="22" fillId="128" borderId="1" xfId="0" applyFont="1" applyFill="1" applyBorder="1"/>
    <xf numFmtId="0" fontId="14" fillId="129" borderId="1" xfId="0" applyFont="1" applyFill="1" applyBorder="1"/>
    <xf numFmtId="0" fontId="8" fillId="129" borderId="1" xfId="0" applyFont="1" applyFill="1" applyBorder="1" applyAlignment="1">
      <alignment horizontal="center"/>
    </xf>
    <xf numFmtId="0" fontId="8" fillId="155" borderId="1" xfId="0" applyFont="1" applyFill="1" applyBorder="1" applyAlignment="1">
      <alignment horizontal="center" vertical="center"/>
    </xf>
    <xf numFmtId="0" fontId="9" fillId="155" borderId="0" xfId="0" applyFont="1" applyFill="1"/>
    <xf numFmtId="0" fontId="11" fillId="107" borderId="1" xfId="0" applyFont="1" applyFill="1" applyBorder="1"/>
    <xf numFmtId="0" fontId="25" fillId="150" borderId="1" xfId="0" applyFont="1" applyFill="1" applyBorder="1"/>
    <xf numFmtId="0" fontId="18" fillId="105" borderId="1" xfId="0" applyFont="1" applyFill="1" applyBorder="1"/>
    <xf numFmtId="0" fontId="17" fillId="155" borderId="4" xfId="0" applyFont="1" applyFill="1" applyBorder="1" applyAlignment="1">
      <alignment horizontal="left"/>
    </xf>
    <xf numFmtId="0" fontId="17" fillId="155" borderId="5" xfId="0" applyFont="1" applyFill="1" applyBorder="1" applyAlignment="1">
      <alignment horizontal="left"/>
    </xf>
    <xf numFmtId="0" fontId="71" fillId="155" borderId="5" xfId="0" applyFont="1" applyFill="1" applyBorder="1" applyAlignment="1">
      <alignment horizontal="left"/>
    </xf>
    <xf numFmtId="0" fontId="10" fillId="155" borderId="0" xfId="0" applyFont="1" applyFill="1" applyAlignment="1">
      <alignment horizontal="center" vertical="center"/>
    </xf>
    <xf numFmtId="0" fontId="11" fillId="137" borderId="1" xfId="0" applyFont="1" applyFill="1" applyBorder="1"/>
    <xf numFmtId="0" fontId="25" fillId="173" borderId="1" xfId="0" applyFont="1" applyFill="1" applyBorder="1"/>
    <xf numFmtId="0" fontId="21" fillId="173" borderId="1" xfId="0" applyFont="1" applyFill="1" applyBorder="1"/>
    <xf numFmtId="0" fontId="22" fillId="173" borderId="1" xfId="0" applyFont="1" applyFill="1" applyBorder="1"/>
    <xf numFmtId="0" fontId="13" fillId="173" borderId="1" xfId="0" applyFont="1" applyFill="1" applyBorder="1"/>
    <xf numFmtId="0" fontId="0" fillId="173" borderId="1" xfId="0" applyFill="1" applyBorder="1"/>
    <xf numFmtId="0" fontId="25" fillId="155" borderId="0" xfId="0" applyFont="1" applyFill="1"/>
    <xf numFmtId="0" fontId="11" fillId="174" borderId="1" xfId="0" applyFont="1" applyFill="1" applyBorder="1"/>
    <xf numFmtId="0" fontId="8" fillId="130" borderId="1" xfId="0" applyFont="1" applyFill="1" applyBorder="1" applyAlignment="1">
      <alignment horizontal="center"/>
    </xf>
    <xf numFmtId="0" fontId="8" fillId="150" borderId="1" xfId="0" applyFont="1" applyFill="1" applyBorder="1"/>
    <xf numFmtId="0" fontId="20" fillId="129" borderId="1" xfId="0" applyFont="1" applyFill="1" applyBorder="1"/>
    <xf numFmtId="0" fontId="7" fillId="175" borderId="1" xfId="3" applyFont="1" applyFill="1" applyBorder="1"/>
    <xf numFmtId="0" fontId="7" fillId="99" borderId="1" xfId="3" applyFont="1" applyFill="1" applyBorder="1" applyAlignment="1">
      <alignment horizontal="center"/>
    </xf>
    <xf numFmtId="0" fontId="7" fillId="99" borderId="1" xfId="3" applyFont="1" applyFill="1" applyBorder="1"/>
    <xf numFmtId="14" fontId="7" fillId="99" borderId="1" xfId="3" applyNumberFormat="1" applyFont="1" applyFill="1" applyBorder="1"/>
    <xf numFmtId="16" fontId="7" fillId="175" borderId="1" xfId="3" applyNumberFormat="1" applyFont="1" applyFill="1" applyBorder="1" applyAlignment="1">
      <alignment horizontal="center" vertical="center"/>
    </xf>
    <xf numFmtId="0" fontId="0" fillId="176" borderId="1" xfId="0" applyFill="1" applyBorder="1"/>
    <xf numFmtId="0" fontId="12" fillId="176" borderId="1" xfId="0" applyFont="1" applyFill="1" applyBorder="1"/>
    <xf numFmtId="0" fontId="13" fillId="176" borderId="1" xfId="0" applyFont="1" applyFill="1" applyBorder="1"/>
    <xf numFmtId="0" fontId="0" fillId="155" borderId="1" xfId="0" applyFill="1" applyBorder="1" applyAlignment="1">
      <alignment vertical="center"/>
    </xf>
    <xf numFmtId="0" fontId="16" fillId="128" borderId="1" xfId="0" applyFont="1" applyFill="1" applyBorder="1"/>
    <xf numFmtId="0" fontId="8" fillId="107" borderId="1" xfId="0" applyFont="1" applyFill="1" applyBorder="1" applyAlignment="1">
      <alignment horizontal="center"/>
    </xf>
    <xf numFmtId="14" fontId="8" fillId="107" borderId="1" xfId="0" applyNumberFormat="1" applyFont="1" applyFill="1" applyBorder="1"/>
    <xf numFmtId="16" fontId="8" fillId="107" borderId="1" xfId="0" applyNumberFormat="1" applyFont="1" applyFill="1" applyBorder="1" applyAlignment="1">
      <alignment horizontal="center" vertical="center"/>
    </xf>
    <xf numFmtId="0" fontId="9" fillId="107" borderId="0" xfId="0" applyFont="1" applyFill="1"/>
    <xf numFmtId="14" fontId="8" fillId="130" borderId="1" xfId="0" applyNumberFormat="1" applyFont="1" applyFill="1" applyBorder="1"/>
    <xf numFmtId="0" fontId="10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73" fillId="0" borderId="0" xfId="0" applyFont="1"/>
    <xf numFmtId="0" fontId="73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73" fillId="0" borderId="1" xfId="0" applyFont="1" applyBorder="1"/>
    <xf numFmtId="16" fontId="0" fillId="0" borderId="1" xfId="0" applyNumberFormat="1" applyBorder="1"/>
    <xf numFmtId="16" fontId="70" fillId="84" borderId="12" xfId="0" applyNumberFormat="1" applyFont="1" applyFill="1" applyBorder="1" applyAlignment="1">
      <alignment horizontal="center" wrapText="1"/>
    </xf>
    <xf numFmtId="0" fontId="70" fillId="84" borderId="12" xfId="0" applyFont="1" applyFill="1" applyBorder="1"/>
    <xf numFmtId="0" fontId="4" fillId="12" borderId="12" xfId="0" applyFont="1" applyFill="1" applyBorder="1"/>
    <xf numFmtId="0" fontId="4" fillId="63" borderId="12" xfId="0" applyFont="1" applyFill="1" applyBorder="1"/>
    <xf numFmtId="0" fontId="74" fillId="63" borderId="12" xfId="0" applyFont="1" applyFill="1" applyBorder="1"/>
    <xf numFmtId="0" fontId="68" fillId="63" borderId="12" xfId="0" applyFont="1" applyFill="1" applyBorder="1"/>
    <xf numFmtId="0" fontId="4" fillId="62" borderId="12" xfId="0" applyFont="1" applyFill="1" applyBorder="1"/>
    <xf numFmtId="0" fontId="4" fillId="63" borderId="12" xfId="0" applyFont="1" applyFill="1" applyBorder="1" applyAlignment="1">
      <alignment horizontal="center" vertical="center"/>
    </xf>
    <xf numFmtId="0" fontId="4" fillId="6" borderId="12" xfId="0" applyFont="1" applyFill="1" applyBorder="1"/>
    <xf numFmtId="16" fontId="4" fillId="6" borderId="12" xfId="0" applyNumberFormat="1" applyFont="1" applyFill="1" applyBorder="1"/>
    <xf numFmtId="16" fontId="4" fillId="6" borderId="12" xfId="0" applyNumberFormat="1" applyFont="1" applyFill="1" applyBorder="1" applyAlignment="1">
      <alignment horizontal="center"/>
    </xf>
    <xf numFmtId="0" fontId="75" fillId="6" borderId="12" xfId="0" applyFont="1" applyFill="1" applyBorder="1" applyAlignment="1">
      <alignment horizontal="left" vertical="top"/>
    </xf>
    <xf numFmtId="0" fontId="4" fillId="0" borderId="0" xfId="0" applyFont="1"/>
    <xf numFmtId="0" fontId="4" fillId="6" borderId="12" xfId="0" applyFont="1" applyFill="1" applyBorder="1" applyAlignment="1">
      <alignment horizontal="center" vertical="center" wrapText="1"/>
    </xf>
    <xf numFmtId="0" fontId="4" fillId="63" borderId="12" xfId="0" applyFont="1" applyFill="1" applyBorder="1" applyAlignment="1">
      <alignment horizontal="center"/>
    </xf>
    <xf numFmtId="16" fontId="64" fillId="63" borderId="12" xfId="2" applyNumberFormat="1" applyFont="1" applyFill="1" applyBorder="1" applyAlignment="1">
      <alignment horizontal="center"/>
    </xf>
    <xf numFmtId="0" fontId="75" fillId="6" borderId="12" xfId="2" applyFont="1" applyFill="1" applyBorder="1" applyAlignment="1">
      <alignment horizontal="left" vertical="top"/>
    </xf>
    <xf numFmtId="0" fontId="76" fillId="63" borderId="12" xfId="2" applyFont="1" applyFill="1" applyBorder="1" applyAlignment="1">
      <alignment horizontal="center"/>
    </xf>
    <xf numFmtId="0" fontId="64" fillId="6" borderId="12" xfId="2" applyFont="1" applyFill="1" applyBorder="1"/>
    <xf numFmtId="0" fontId="4" fillId="147" borderId="12" xfId="0" applyFont="1" applyFill="1" applyBorder="1"/>
    <xf numFmtId="0" fontId="74" fillId="147" borderId="12" xfId="0" applyFont="1" applyFill="1" applyBorder="1"/>
    <xf numFmtId="0" fontId="68" fillId="147" borderId="12" xfId="0" applyFont="1" applyFill="1" applyBorder="1"/>
    <xf numFmtId="0" fontId="4" fillId="6" borderId="12" xfId="0" applyFont="1" applyFill="1" applyBorder="1" applyAlignment="1">
      <alignment horizontal="center" vertical="center"/>
    </xf>
    <xf numFmtId="0" fontId="75" fillId="6" borderId="12" xfId="0" applyFont="1" applyFill="1" applyBorder="1" applyAlignment="1">
      <alignment vertical="center"/>
    </xf>
    <xf numFmtId="0" fontId="4" fillId="147" borderId="12" xfId="0" applyFont="1" applyFill="1" applyBorder="1" applyAlignment="1">
      <alignment horizontal="center" vertical="center"/>
    </xf>
    <xf numFmtId="0" fontId="4" fillId="147" borderId="12" xfId="0" applyFont="1" applyFill="1" applyBorder="1" applyAlignment="1">
      <alignment horizontal="center"/>
    </xf>
    <xf numFmtId="16" fontId="77" fillId="120" borderId="12" xfId="0" applyNumberFormat="1" applyFont="1" applyFill="1" applyBorder="1" applyAlignment="1">
      <alignment horizontal="center"/>
    </xf>
    <xf numFmtId="0" fontId="64" fillId="6" borderId="12" xfId="0" applyFont="1" applyFill="1" applyBorder="1"/>
    <xf numFmtId="0" fontId="4" fillId="10" borderId="12" xfId="0" applyFont="1" applyFill="1" applyBorder="1"/>
    <xf numFmtId="0" fontId="4" fillId="84" borderId="12" xfId="0" applyFont="1" applyFill="1" applyBorder="1"/>
    <xf numFmtId="0" fontId="74" fillId="84" borderId="12" xfId="0" applyFont="1" applyFill="1" applyBorder="1"/>
    <xf numFmtId="0" fontId="68" fillId="84" borderId="12" xfId="0" applyFont="1" applyFill="1" applyBorder="1"/>
    <xf numFmtId="0" fontId="4" fillId="6" borderId="12" xfId="0" applyFont="1" applyFill="1" applyBorder="1" applyAlignment="1">
      <alignment horizontal="left" vertical="center"/>
    </xf>
    <xf numFmtId="0" fontId="78" fillId="84" borderId="12" xfId="0" applyFont="1" applyFill="1" applyBorder="1"/>
    <xf numFmtId="0" fontId="4" fillId="84" borderId="12" xfId="0" applyFont="1" applyFill="1" applyBorder="1" applyAlignment="1">
      <alignment horizontal="center" vertical="center"/>
    </xf>
    <xf numFmtId="0" fontId="4" fillId="84" borderId="12" xfId="0" applyFont="1" applyFill="1" applyBorder="1" applyAlignment="1">
      <alignment horizontal="center"/>
    </xf>
    <xf numFmtId="16" fontId="73" fillId="84" borderId="12" xfId="0" applyNumberFormat="1" applyFont="1" applyFill="1" applyBorder="1" applyAlignment="1">
      <alignment horizontal="center"/>
    </xf>
    <xf numFmtId="0" fontId="79" fillId="63" borderId="12" xfId="0" applyFont="1" applyFill="1" applyBorder="1"/>
    <xf numFmtId="16" fontId="4" fillId="63" borderId="12" xfId="0" applyNumberFormat="1" applyFont="1" applyFill="1" applyBorder="1" applyAlignment="1">
      <alignment horizontal="center"/>
    </xf>
    <xf numFmtId="0" fontId="78" fillId="63" borderId="12" xfId="0" applyFont="1" applyFill="1" applyBorder="1"/>
    <xf numFmtId="0" fontId="68" fillId="6" borderId="12" xfId="0" applyFont="1" applyFill="1" applyBorder="1" applyAlignment="1">
      <alignment horizontal="left" vertical="top"/>
    </xf>
    <xf numFmtId="16" fontId="64" fillId="84" borderId="12" xfId="0" applyNumberFormat="1" applyFont="1" applyFill="1" applyBorder="1" applyAlignment="1">
      <alignment horizontal="center"/>
    </xf>
    <xf numFmtId="0" fontId="4" fillId="6" borderId="12" xfId="0" applyFont="1" applyFill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8" fillId="0" borderId="9" xfId="0" applyFont="1" applyFill="1" applyBorder="1" applyAlignment="1">
      <alignment horizontal="center" wrapText="1"/>
    </xf>
    <xf numFmtId="0" fontId="0" fillId="12" borderId="12" xfId="0" applyFill="1" applyBorder="1"/>
    <xf numFmtId="0" fontId="0" fillId="177" borderId="12" xfId="0" applyFill="1" applyBorder="1"/>
    <xf numFmtId="0" fontId="81" fillId="177" borderId="12" xfId="0" applyFont="1" applyFill="1" applyBorder="1"/>
    <xf numFmtId="0" fontId="68" fillId="177" borderId="12" xfId="0" applyFont="1" applyFill="1" applyBorder="1"/>
    <xf numFmtId="0" fontId="82" fillId="177" borderId="12" xfId="0" applyFont="1" applyFill="1" applyBorder="1"/>
    <xf numFmtId="0" fontId="0" fillId="178" borderId="12" xfId="0" applyFill="1" applyBorder="1"/>
    <xf numFmtId="0" fontId="70" fillId="177" borderId="12" xfId="0" applyFont="1" applyFill="1" applyBorder="1"/>
    <xf numFmtId="0" fontId="0" fillId="177" borderId="12" xfId="0" applyFill="1" applyBorder="1" applyAlignment="1">
      <alignment horizontal="center" vertical="center"/>
    </xf>
    <xf numFmtId="0" fontId="0" fillId="6" borderId="12" xfId="0" applyFill="1" applyBorder="1"/>
    <xf numFmtId="0" fontId="0" fillId="177" borderId="12" xfId="0" applyFill="1" applyBorder="1" applyAlignment="1">
      <alignment horizontal="center"/>
    </xf>
    <xf numFmtId="0" fontId="0" fillId="63" borderId="12" xfId="0" applyFill="1" applyBorder="1"/>
    <xf numFmtId="0" fontId="0" fillId="62" borderId="12" xfId="0" applyFill="1" applyBorder="1"/>
    <xf numFmtId="0" fontId="83" fillId="63" borderId="12" xfId="0" applyFont="1" applyFill="1" applyBorder="1"/>
    <xf numFmtId="0" fontId="66" fillId="63" borderId="12" xfId="0" applyFont="1" applyFill="1" applyBorder="1"/>
    <xf numFmtId="0" fontId="70" fillId="63" borderId="12" xfId="0" applyFont="1" applyFill="1" applyBorder="1" applyAlignment="1">
      <alignment horizontal="center" vertical="center"/>
    </xf>
    <xf numFmtId="0" fontId="0" fillId="63" borderId="12" xfId="0" applyFill="1" applyBorder="1" applyAlignment="1">
      <alignment horizontal="center"/>
    </xf>
    <xf numFmtId="0" fontId="68" fillId="36" borderId="1" xfId="0" applyFont="1" applyFill="1" applyBorder="1"/>
    <xf numFmtId="0" fontId="80" fillId="155" borderId="3" xfId="0" applyFont="1" applyFill="1" applyBorder="1"/>
    <xf numFmtId="0" fontId="10" fillId="99" borderId="1" xfId="0" applyFont="1" applyFill="1" applyBorder="1" applyAlignment="1">
      <alignment horizontal="center" vertical="center"/>
    </xf>
    <xf numFmtId="0" fontId="12" fillId="0" borderId="1" xfId="0" applyFont="1" applyFill="1" applyBorder="1"/>
    <xf numFmtId="0" fontId="12" fillId="145" borderId="1" xfId="0" applyFont="1" applyFill="1" applyBorder="1"/>
    <xf numFmtId="0" fontId="13" fillId="145" borderId="1" xfId="0" applyFont="1" applyFill="1" applyBorder="1"/>
    <xf numFmtId="0" fontId="10" fillId="0" borderId="16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8" fillId="171" borderId="1" xfId="0" applyFont="1" applyFill="1" applyBorder="1"/>
    <xf numFmtId="0" fontId="0" fillId="181" borderId="1" xfId="0" applyFill="1" applyBorder="1"/>
    <xf numFmtId="0" fontId="11" fillId="180" borderId="1" xfId="0" applyFont="1" applyFill="1" applyBorder="1"/>
    <xf numFmtId="0" fontId="13" fillId="182" borderId="1" xfId="0" applyFont="1" applyFill="1" applyBorder="1"/>
    <xf numFmtId="0" fontId="0" fillId="182" borderId="1" xfId="0" applyFill="1" applyBorder="1"/>
    <xf numFmtId="0" fontId="8" fillId="182" borderId="1" xfId="0" applyFont="1" applyFill="1" applyBorder="1"/>
    <xf numFmtId="0" fontId="64" fillId="182" borderId="1" xfId="0" applyFont="1" applyFill="1" applyBorder="1"/>
    <xf numFmtId="0" fontId="78" fillId="182" borderId="1" xfId="0" applyFont="1" applyFill="1" applyBorder="1"/>
    <xf numFmtId="0" fontId="84" fillId="182" borderId="1" xfId="0" applyFont="1" applyFill="1" applyBorder="1"/>
    <xf numFmtId="0" fontId="64" fillId="159" borderId="1" xfId="0" applyFont="1" applyFill="1" applyBorder="1"/>
    <xf numFmtId="0" fontId="78" fillId="159" borderId="1" xfId="0" applyFont="1" applyFill="1" applyBorder="1"/>
    <xf numFmtId="0" fontId="84" fillId="159" borderId="1" xfId="0" applyFont="1" applyFill="1" applyBorder="1"/>
    <xf numFmtId="0" fontId="78" fillId="79" borderId="1" xfId="0" applyFont="1" applyFill="1" applyBorder="1"/>
    <xf numFmtId="0" fontId="84" fillId="79" borderId="1" xfId="0" applyFont="1" applyFill="1" applyBorder="1"/>
    <xf numFmtId="0" fontId="26" fillId="0" borderId="0" xfId="0" applyFont="1" applyFill="1"/>
    <xf numFmtId="0" fontId="0" fillId="184" borderId="1" xfId="0" applyFill="1" applyBorder="1"/>
    <xf numFmtId="0" fontId="12" fillId="184" borderId="1" xfId="0" applyFont="1" applyFill="1" applyBorder="1"/>
    <xf numFmtId="0" fontId="13" fillId="184" borderId="1" xfId="0" applyFont="1" applyFill="1" applyBorder="1"/>
    <xf numFmtId="0" fontId="0" fillId="63" borderId="1" xfId="0" applyFill="1" applyBorder="1"/>
    <xf numFmtId="0" fontId="16" fillId="144" borderId="1" xfId="0" applyFont="1" applyFill="1" applyBorder="1"/>
    <xf numFmtId="0" fontId="17" fillId="144" borderId="1" xfId="0" applyFont="1" applyFill="1" applyBorder="1"/>
    <xf numFmtId="0" fontId="17" fillId="142" borderId="1" xfId="0" applyFont="1" applyFill="1" applyBorder="1"/>
    <xf numFmtId="0" fontId="10" fillId="0" borderId="1" xfId="0" applyFont="1" applyFill="1" applyBorder="1" applyAlignment="1">
      <alignment vertical="center"/>
    </xf>
    <xf numFmtId="0" fontId="78" fillId="33" borderId="1" xfId="0" applyFont="1" applyFill="1" applyBorder="1"/>
    <xf numFmtId="0" fontId="84" fillId="33" borderId="1" xfId="0" applyFont="1" applyFill="1" applyBorder="1"/>
    <xf numFmtId="0" fontId="12" fillId="78" borderId="1" xfId="0" applyFont="1" applyFill="1" applyBorder="1"/>
    <xf numFmtId="0" fontId="13" fillId="78" borderId="1" xfId="0" applyFont="1" applyFill="1" applyBorder="1"/>
    <xf numFmtId="0" fontId="0" fillId="186" borderId="1" xfId="0" applyFill="1" applyBorder="1"/>
    <xf numFmtId="0" fontId="12" fillId="186" borderId="1" xfId="0" applyFont="1" applyFill="1" applyBorder="1"/>
    <xf numFmtId="0" fontId="13" fillId="186" borderId="1" xfId="0" applyFont="1" applyFill="1" applyBorder="1"/>
    <xf numFmtId="0" fontId="0" fillId="188" borderId="0" xfId="0" applyFill="1"/>
    <xf numFmtId="0" fontId="73" fillId="188" borderId="0" xfId="0" applyFont="1" applyFill="1" applyBorder="1"/>
    <xf numFmtId="3" fontId="3" fillId="0" borderId="0" xfId="0" applyNumberFormat="1" applyFont="1"/>
    <xf numFmtId="0" fontId="10" fillId="0" borderId="2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0" fillId="190" borderId="1" xfId="0" applyFill="1" applyBorder="1"/>
    <xf numFmtId="0" fontId="12" fillId="190" borderId="1" xfId="0" applyFont="1" applyFill="1" applyBorder="1"/>
    <xf numFmtId="0" fontId="13" fillId="190" borderId="1" xfId="0" applyFont="1" applyFill="1" applyBorder="1"/>
    <xf numFmtId="0" fontId="0" fillId="191" borderId="1" xfId="0" applyFill="1" applyBorder="1"/>
    <xf numFmtId="0" fontId="0" fillId="192" borderId="1" xfId="0" applyFill="1" applyBorder="1"/>
    <xf numFmtId="0" fontId="12" fillId="192" borderId="1" xfId="0" applyFont="1" applyFill="1" applyBorder="1"/>
    <xf numFmtId="0" fontId="13" fillId="192" borderId="1" xfId="0" applyFont="1" applyFill="1" applyBorder="1"/>
    <xf numFmtId="0" fontId="14" fillId="0" borderId="1" xfId="0" applyFont="1" applyFill="1" applyBorder="1" applyAlignment="1">
      <alignment vertical="center"/>
    </xf>
    <xf numFmtId="14" fontId="8" fillId="0" borderId="1" xfId="0" applyNumberFormat="1" applyFont="1" applyFill="1" applyBorder="1" applyAlignment="1">
      <alignment horizontal="center" vertical="center"/>
    </xf>
    <xf numFmtId="0" fontId="9" fillId="0" borderId="0" xfId="0" applyFont="1" applyFill="1"/>
    <xf numFmtId="14" fontId="8" fillId="188" borderId="1" xfId="0" applyNumberFormat="1" applyFont="1" applyFill="1" applyBorder="1" applyAlignment="1">
      <alignment horizontal="center" vertical="center"/>
    </xf>
    <xf numFmtId="14" fontId="8" fillId="193" borderId="1" xfId="0" applyNumberFormat="1" applyFont="1" applyFill="1" applyBorder="1" applyAlignment="1">
      <alignment horizontal="center" vertical="center"/>
    </xf>
    <xf numFmtId="16" fontId="8" fillId="188" borderId="1" xfId="0" applyNumberFormat="1" applyFont="1" applyFill="1" applyBorder="1" applyAlignment="1">
      <alignment horizontal="center" vertical="center"/>
    </xf>
    <xf numFmtId="0" fontId="0" fillId="194" borderId="1" xfId="0" applyFill="1" applyBorder="1"/>
    <xf numFmtId="0" fontId="12" fillId="194" borderId="1" xfId="0" applyFont="1" applyFill="1" applyBorder="1"/>
    <xf numFmtId="0" fontId="13" fillId="194" borderId="1" xfId="0" applyFont="1" applyFill="1" applyBorder="1"/>
    <xf numFmtId="0" fontId="11" fillId="194" borderId="1" xfId="0" applyFont="1" applyFill="1" applyBorder="1"/>
    <xf numFmtId="0" fontId="11" fillId="195" borderId="1" xfId="0" applyFont="1" applyFill="1" applyBorder="1"/>
    <xf numFmtId="0" fontId="28" fillId="195" borderId="1" xfId="0" applyFont="1" applyFill="1" applyBorder="1"/>
    <xf numFmtId="0" fontId="29" fillId="195" borderId="1" xfId="0" applyFont="1" applyFill="1" applyBorder="1"/>
    <xf numFmtId="0" fontId="0" fillId="195" borderId="1" xfId="0" applyFill="1" applyBorder="1"/>
    <xf numFmtId="0" fontId="12" fillId="195" borderId="1" xfId="0" applyFont="1" applyFill="1" applyBorder="1"/>
    <xf numFmtId="0" fontId="17" fillId="195" borderId="1" xfId="0" applyFont="1" applyFill="1" applyBorder="1"/>
    <xf numFmtId="0" fontId="8" fillId="188" borderId="1" xfId="0" applyFont="1" applyFill="1" applyBorder="1" applyAlignment="1">
      <alignment horizontal="center" vertical="center"/>
    </xf>
    <xf numFmtId="0" fontId="73" fillId="0" borderId="1" xfId="0" applyFont="1" applyBorder="1" applyAlignment="1">
      <alignment horizontal="center" vertical="center"/>
    </xf>
    <xf numFmtId="14" fontId="73" fillId="5" borderId="1" xfId="0" applyNumberFormat="1" applyFont="1" applyFill="1" applyBorder="1" applyAlignment="1">
      <alignment horizontal="center" vertical="center"/>
    </xf>
    <xf numFmtId="16" fontId="73" fillId="0" borderId="1" xfId="0" applyNumberFormat="1" applyFont="1" applyBorder="1" applyAlignment="1">
      <alignment horizontal="center" vertical="center"/>
    </xf>
    <xf numFmtId="0" fontId="10" fillId="188" borderId="1" xfId="0" applyFont="1" applyFill="1" applyBorder="1" applyAlignment="1">
      <alignment horizontal="center" vertical="center"/>
    </xf>
    <xf numFmtId="0" fontId="10" fillId="193" borderId="1" xfId="0" applyFont="1" applyFill="1" applyBorder="1" applyAlignment="1">
      <alignment horizontal="center" vertical="center"/>
    </xf>
    <xf numFmtId="0" fontId="72" fillId="188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155" borderId="1" xfId="0" applyFont="1" applyFill="1" applyBorder="1" applyAlignment="1">
      <alignment vertical="center"/>
    </xf>
    <xf numFmtId="0" fontId="10" fillId="0" borderId="16" xfId="0" applyFont="1" applyBorder="1"/>
    <xf numFmtId="0" fontId="24" fillId="0" borderId="0" xfId="0" applyFont="1" applyFill="1"/>
    <xf numFmtId="0" fontId="23" fillId="0" borderId="0" xfId="0" applyFont="1" applyFill="1"/>
    <xf numFmtId="0" fontId="42" fillId="0" borderId="0" xfId="0" applyFont="1" applyFill="1"/>
    <xf numFmtId="0" fontId="10" fillId="188" borderId="1" xfId="0" applyFont="1" applyFill="1" applyBorder="1" applyAlignment="1">
      <alignment horizontal="center"/>
    </xf>
    <xf numFmtId="0" fontId="10" fillId="188" borderId="1" xfId="0" applyFont="1" applyFill="1" applyBorder="1"/>
    <xf numFmtId="0" fontId="64" fillId="198" borderId="1" xfId="3" applyFont="1" applyFill="1" applyBorder="1"/>
    <xf numFmtId="0" fontId="10" fillId="0" borderId="1" xfId="0" applyFont="1" applyFill="1" applyBorder="1" applyAlignment="1">
      <alignment horizontal="center" vertical="center"/>
    </xf>
    <xf numFmtId="0" fontId="0" fillId="199" borderId="1" xfId="0" applyFill="1" applyBorder="1"/>
    <xf numFmtId="0" fontId="11" fillId="199" borderId="1" xfId="0" applyFont="1" applyFill="1" applyBorder="1"/>
    <xf numFmtId="0" fontId="12" fillId="199" borderId="1" xfId="0" applyFont="1" applyFill="1" applyBorder="1"/>
    <xf numFmtId="0" fontId="13" fillId="199" borderId="1" xfId="0" applyFont="1" applyFill="1" applyBorder="1"/>
    <xf numFmtId="0" fontId="78" fillId="0" borderId="1" xfId="0" applyFont="1" applyFill="1" applyBorder="1"/>
    <xf numFmtId="0" fontId="84" fillId="0" borderId="1" xfId="0" applyFont="1" applyFill="1" applyBorder="1"/>
    <xf numFmtId="0" fontId="9" fillId="0" borderId="0" xfId="0" applyFont="1" applyBorder="1"/>
    <xf numFmtId="0" fontId="9" fillId="0" borderId="0" xfId="0" applyFont="1" applyFill="1" applyBorder="1"/>
    <xf numFmtId="0" fontId="0" fillId="0" borderId="0" xfId="0" applyFill="1" applyBorder="1"/>
    <xf numFmtId="0" fontId="15" fillId="0" borderId="0" xfId="0" applyFont="1" applyFill="1" applyBorder="1"/>
    <xf numFmtId="0" fontId="11" fillId="187" borderId="1" xfId="3" applyFont="1" applyFill="1" applyBorder="1"/>
    <xf numFmtId="0" fontId="85" fillId="0" borderId="1" xfId="0" applyFont="1" applyBorder="1" applyAlignment="1">
      <alignment horizontal="center" vertical="center" wrapText="1"/>
    </xf>
    <xf numFmtId="0" fontId="11" fillId="183" borderId="1" xfId="3" applyFont="1" applyFill="1" applyBorder="1"/>
    <xf numFmtId="0" fontId="11" fillId="33" borderId="1" xfId="0" applyFont="1" applyFill="1" applyBorder="1"/>
    <xf numFmtId="0" fontId="11" fillId="150" borderId="1" xfId="0" applyFont="1" applyFill="1" applyBorder="1"/>
    <xf numFmtId="0" fontId="11" fillId="151" borderId="1" xfId="3" applyFont="1" applyFill="1" applyBorder="1"/>
    <xf numFmtId="0" fontId="11" fillId="159" borderId="1" xfId="0" applyFont="1" applyFill="1" applyBorder="1"/>
    <xf numFmtId="0" fontId="11" fillId="24" borderId="1" xfId="0" applyFont="1" applyFill="1" applyBorder="1"/>
    <xf numFmtId="0" fontId="11" fillId="25" borderId="1" xfId="0" applyFont="1" applyFill="1" applyBorder="1"/>
    <xf numFmtId="0" fontId="11" fillId="27" borderId="1" xfId="3" applyFont="1" applyFill="1" applyBorder="1"/>
    <xf numFmtId="0" fontId="29" fillId="28" borderId="1" xfId="0" applyFont="1" applyFill="1" applyBorder="1"/>
    <xf numFmtId="0" fontId="11" fillId="28" borderId="1" xfId="0" applyFont="1" applyFill="1" applyBorder="1"/>
    <xf numFmtId="0" fontId="11" fillId="106" borderId="1" xfId="3" applyFont="1" applyFill="1" applyBorder="1"/>
    <xf numFmtId="0" fontId="11" fillId="22" borderId="1" xfId="3" applyFont="1" applyFill="1" applyBorder="1"/>
    <xf numFmtId="0" fontId="11" fillId="32" borderId="1" xfId="0" applyFont="1" applyFill="1" applyBorder="1"/>
    <xf numFmtId="0" fontId="11" fillId="10" borderId="1" xfId="3" applyFont="1" applyFill="1" applyBorder="1"/>
    <xf numFmtId="0" fontId="11" fillId="35" borderId="1" xfId="0" applyFont="1" applyFill="1" applyBorder="1"/>
    <xf numFmtId="0" fontId="11" fillId="36" borderId="1" xfId="0" applyFont="1" applyFill="1" applyBorder="1"/>
    <xf numFmtId="0" fontId="11" fillId="37" borderId="1" xfId="0" applyFont="1" applyFill="1" applyBorder="1"/>
    <xf numFmtId="0" fontId="11" fillId="12" borderId="1" xfId="3" applyFont="1" applyFill="1" applyBorder="1"/>
    <xf numFmtId="0" fontId="11" fillId="0" borderId="0" xfId="0" applyFont="1" applyAlignment="1">
      <alignment horizontal="center" wrapText="1"/>
    </xf>
    <xf numFmtId="0" fontId="11" fillId="38" borderId="1" xfId="0" applyFont="1" applyFill="1" applyBorder="1"/>
    <xf numFmtId="0" fontId="28" fillId="0" borderId="1" xfId="0" applyFont="1" applyBorder="1"/>
    <xf numFmtId="0" fontId="11" fillId="46" borderId="1" xfId="3" applyFont="1" applyFill="1" applyBorder="1"/>
    <xf numFmtId="0" fontId="11" fillId="47" borderId="1" xfId="0" applyFont="1" applyFill="1" applyBorder="1"/>
    <xf numFmtId="0" fontId="11" fillId="48" borderId="1" xfId="0" applyFont="1" applyFill="1" applyBorder="1"/>
    <xf numFmtId="0" fontId="11" fillId="49" borderId="1" xfId="0" applyFont="1" applyFill="1" applyBorder="1"/>
    <xf numFmtId="0" fontId="11" fillId="144" borderId="1" xfId="0" applyFont="1" applyFill="1" applyBorder="1"/>
    <xf numFmtId="0" fontId="11" fillId="181" borderId="1" xfId="3" applyFont="1" applyFill="1" applyBorder="1"/>
    <xf numFmtId="0" fontId="11" fillId="142" borderId="1" xfId="0" applyFont="1" applyFill="1" applyBorder="1"/>
    <xf numFmtId="0" fontId="27" fillId="0" borderId="9" xfId="0" applyFont="1" applyFill="1" applyBorder="1" applyAlignment="1">
      <alignment horizontal="center" vertical="center"/>
    </xf>
    <xf numFmtId="0" fontId="11" fillId="26" borderId="1" xfId="0" applyFont="1" applyFill="1" applyBorder="1"/>
    <xf numFmtId="0" fontId="11" fillId="53" borderId="1" xfId="0" applyFont="1" applyFill="1" applyBorder="1"/>
    <xf numFmtId="0" fontId="11" fillId="55" borderId="1" xfId="0" applyFont="1" applyFill="1" applyBorder="1"/>
    <xf numFmtId="0" fontId="11" fillId="56" borderId="1" xfId="3" applyFont="1" applyFill="1" applyBorder="1"/>
    <xf numFmtId="0" fontId="11" fillId="57" borderId="1" xfId="0" applyFont="1" applyFill="1" applyBorder="1"/>
    <xf numFmtId="0" fontId="11" fillId="78" borderId="1" xfId="0" applyFont="1" applyFill="1" applyBorder="1"/>
    <xf numFmtId="0" fontId="11" fillId="186" borderId="1" xfId="0" applyFont="1" applyFill="1" applyBorder="1"/>
    <xf numFmtId="0" fontId="11" fillId="50" borderId="1" xfId="0" applyFont="1" applyFill="1" applyBorder="1"/>
    <xf numFmtId="0" fontId="11" fillId="58" borderId="1" xfId="0" applyFont="1" applyFill="1" applyBorder="1"/>
    <xf numFmtId="0" fontId="11" fillId="40" borderId="1" xfId="0" applyFont="1" applyFill="1" applyBorder="1"/>
    <xf numFmtId="0" fontId="11" fillId="190" borderId="1" xfId="0" applyFont="1" applyFill="1" applyBorder="1"/>
    <xf numFmtId="0" fontId="11" fillId="192" borderId="1" xfId="0" applyFont="1" applyFill="1" applyBorder="1"/>
    <xf numFmtId="0" fontId="11" fillId="51" borderId="1" xfId="0" applyFont="1" applyFill="1" applyBorder="1"/>
    <xf numFmtId="0" fontId="11" fillId="41" borderId="1" xfId="0" applyFont="1" applyFill="1" applyBorder="1"/>
    <xf numFmtId="0" fontId="11" fillId="148" borderId="1" xfId="3" applyFont="1" applyFill="1" applyBorder="1"/>
    <xf numFmtId="0" fontId="11" fillId="68" borderId="1" xfId="0" applyFont="1" applyFill="1" applyBorder="1"/>
    <xf numFmtId="0" fontId="11" fillId="69" borderId="1" xfId="0" applyFont="1" applyFill="1" applyBorder="1"/>
    <xf numFmtId="0" fontId="11" fillId="64" borderId="1" xfId="0" applyFont="1" applyFill="1" applyBorder="1"/>
    <xf numFmtId="0" fontId="11" fillId="11" borderId="1" xfId="0" applyFont="1" applyFill="1" applyBorder="1"/>
    <xf numFmtId="0" fontId="11" fillId="70" borderId="1" xfId="0" applyFont="1" applyFill="1" applyBorder="1"/>
    <xf numFmtId="0" fontId="11" fillId="71" borderId="1" xfId="0" applyFont="1" applyFill="1" applyBorder="1"/>
    <xf numFmtId="0" fontId="11" fillId="72" borderId="1" xfId="0" applyFont="1" applyFill="1" applyBorder="1"/>
    <xf numFmtId="0" fontId="11" fillId="73" borderId="1" xfId="0" applyFont="1" applyFill="1" applyBorder="1"/>
    <xf numFmtId="0" fontId="11" fillId="43" borderId="1" xfId="0" applyFont="1" applyFill="1" applyBorder="1"/>
    <xf numFmtId="0" fontId="11" fillId="75" borderId="1" xfId="0" applyFont="1" applyFill="1" applyBorder="1"/>
    <xf numFmtId="0" fontId="11" fillId="76" borderId="1" xfId="0" applyFont="1" applyFill="1" applyBorder="1"/>
    <xf numFmtId="0" fontId="11" fillId="77" borderId="1" xfId="0" applyFont="1" applyFill="1" applyBorder="1"/>
    <xf numFmtId="0" fontId="11" fillId="79" borderId="1" xfId="0" applyFont="1" applyFill="1" applyBorder="1"/>
    <xf numFmtId="0" fontId="11" fillId="0" borderId="1" xfId="0" applyFont="1" applyBorder="1" applyAlignment="1">
      <alignment horizontal="center"/>
    </xf>
    <xf numFmtId="0" fontId="11" fillId="146" borderId="1" xfId="0" applyFont="1" applyFill="1" applyBorder="1"/>
    <xf numFmtId="0" fontId="11" fillId="65" borderId="1" xfId="0" applyFont="1" applyFill="1" applyBorder="1"/>
    <xf numFmtId="0" fontId="11" fillId="123" borderId="1" xfId="0" applyFont="1" applyFill="1" applyBorder="1"/>
    <xf numFmtId="0" fontId="11" fillId="83" borderId="1" xfId="0" applyFont="1" applyFill="1" applyBorder="1"/>
    <xf numFmtId="0" fontId="11" fillId="85" borderId="1" xfId="0" applyFont="1" applyFill="1" applyBorder="1"/>
    <xf numFmtId="0" fontId="11" fillId="131" borderId="1" xfId="0" applyFont="1" applyFill="1" applyBorder="1"/>
    <xf numFmtId="0" fontId="11" fillId="134" borderId="1" xfId="0" applyFont="1" applyFill="1" applyBorder="1"/>
    <xf numFmtId="0" fontId="11" fillId="30" borderId="1" xfId="0" applyFont="1" applyFill="1" applyBorder="1"/>
    <xf numFmtId="0" fontId="11" fillId="135" borderId="1" xfId="0" applyFont="1" applyFill="1" applyBorder="1"/>
    <xf numFmtId="0" fontId="11" fillId="139" borderId="1" xfId="0" applyFont="1" applyFill="1" applyBorder="1"/>
    <xf numFmtId="0" fontId="28" fillId="139" borderId="1" xfId="0" applyFont="1" applyFill="1" applyBorder="1"/>
    <xf numFmtId="0" fontId="86" fillId="0" borderId="1" xfId="0" applyFont="1" applyBorder="1"/>
    <xf numFmtId="0" fontId="11" fillId="185" borderId="1" xfId="3" applyFont="1" applyFill="1" applyBorder="1"/>
    <xf numFmtId="0" fontId="11" fillId="198" borderId="1" xfId="3" applyFont="1" applyFill="1" applyBorder="1"/>
    <xf numFmtId="0" fontId="11" fillId="0" borderId="0" xfId="0" applyFont="1"/>
    <xf numFmtId="0" fontId="11" fillId="44" borderId="1" xfId="0" applyFont="1" applyFill="1" applyBorder="1"/>
    <xf numFmtId="0" fontId="29" fillId="30" borderId="1" xfId="0" applyFont="1" applyFill="1" applyBorder="1"/>
    <xf numFmtId="0" fontId="11" fillId="82" borderId="1" xfId="0" applyFont="1" applyFill="1" applyBorder="1"/>
    <xf numFmtId="0" fontId="11" fillId="67" borderId="1" xfId="0" applyFont="1" applyFill="1" applyBorder="1"/>
    <xf numFmtId="0" fontId="11" fillId="129" borderId="1" xfId="0" applyFont="1" applyFill="1" applyBorder="1"/>
    <xf numFmtId="0" fontId="11" fillId="155" borderId="1" xfId="0" applyFont="1" applyFill="1" applyBorder="1"/>
    <xf numFmtId="0" fontId="11" fillId="81" borderId="1" xfId="0" applyFont="1" applyFill="1" applyBorder="1"/>
    <xf numFmtId="0" fontId="11" fillId="80" borderId="1" xfId="0" applyFont="1" applyFill="1" applyBorder="1"/>
    <xf numFmtId="0" fontId="11" fillId="184" borderId="1" xfId="0" applyFont="1" applyFill="1" applyBorder="1"/>
    <xf numFmtId="0" fontId="11" fillId="86" borderId="1" xfId="0" applyFont="1" applyFill="1" applyBorder="1"/>
    <xf numFmtId="0" fontId="11" fillId="143" borderId="1" xfId="0" applyFont="1" applyFill="1" applyBorder="1"/>
    <xf numFmtId="0" fontId="11" fillId="0" borderId="0" xfId="0" applyFont="1" applyFill="1"/>
    <xf numFmtId="49" fontId="9" fillId="0" borderId="1" xfId="0" applyNumberFormat="1" applyFont="1" applyBorder="1" applyAlignment="1">
      <alignment horizontal="center" vertical="center" wrapText="1"/>
    </xf>
    <xf numFmtId="49" fontId="0" fillId="37" borderId="1" xfId="0" applyNumberFormat="1" applyFill="1" applyBorder="1" applyAlignment="1">
      <alignment horizontal="right"/>
    </xf>
    <xf numFmtId="49" fontId="0" fillId="9" borderId="1" xfId="0" applyNumberFormat="1" applyFill="1" applyBorder="1" applyAlignment="1">
      <alignment horizontal="right"/>
    </xf>
    <xf numFmtId="49" fontId="0" fillId="33" borderId="1" xfId="0" applyNumberFormat="1" applyFill="1" applyBorder="1" applyAlignment="1">
      <alignment horizontal="right"/>
    </xf>
    <xf numFmtId="49" fontId="0" fillId="0" borderId="1" xfId="0" applyNumberFormat="1" applyBorder="1" applyAlignment="1">
      <alignment horizontal="right"/>
    </xf>
    <xf numFmtId="49" fontId="0" fillId="128" borderId="1" xfId="0" applyNumberFormat="1" applyFill="1" applyBorder="1" applyAlignment="1">
      <alignment horizontal="right"/>
    </xf>
    <xf numFmtId="49" fontId="0" fillId="159" borderId="1" xfId="0" applyNumberFormat="1" applyFill="1" applyBorder="1" applyAlignment="1">
      <alignment horizontal="right"/>
    </xf>
    <xf numFmtId="49" fontId="0" fillId="19" borderId="1" xfId="0" applyNumberFormat="1" applyFill="1" applyBorder="1" applyAlignment="1">
      <alignment horizontal="right"/>
    </xf>
    <xf numFmtId="49" fontId="0" fillId="24" borderId="1" xfId="0" applyNumberFormat="1" applyFill="1" applyBorder="1" applyAlignment="1">
      <alignment horizontal="right"/>
    </xf>
    <xf numFmtId="49" fontId="0" fillId="25" borderId="1" xfId="0" applyNumberFormat="1" applyFill="1" applyBorder="1" applyAlignment="1">
      <alignment horizontal="right"/>
    </xf>
    <xf numFmtId="49" fontId="13" fillId="28" borderId="1" xfId="0" applyNumberFormat="1" applyFont="1" applyFill="1" applyBorder="1" applyAlignment="1">
      <alignment horizontal="right"/>
    </xf>
    <xf numFmtId="49" fontId="0" fillId="28" borderId="1" xfId="0" applyNumberFormat="1" applyFill="1" applyBorder="1" applyAlignment="1">
      <alignment horizontal="right"/>
    </xf>
    <xf numFmtId="49" fontId="0" fillId="199" borderId="1" xfId="0" applyNumberFormat="1" applyFill="1" applyBorder="1" applyAlignment="1">
      <alignment horizontal="right"/>
    </xf>
    <xf numFmtId="49" fontId="0" fillId="106" borderId="1" xfId="0" applyNumberFormat="1" applyFill="1" applyBorder="1" applyAlignment="1">
      <alignment horizontal="right"/>
    </xf>
    <xf numFmtId="49" fontId="0" fillId="32" borderId="1" xfId="0" applyNumberFormat="1" applyFill="1" applyBorder="1" applyAlignment="1">
      <alignment horizontal="right"/>
    </xf>
    <xf numFmtId="49" fontId="0" fillId="35" borderId="1" xfId="0" applyNumberFormat="1" applyFill="1" applyBorder="1" applyAlignment="1">
      <alignment horizontal="right"/>
    </xf>
    <xf numFmtId="49" fontId="0" fillId="36" borderId="1" xfId="0" applyNumberFormat="1" applyFill="1" applyBorder="1" applyAlignment="1">
      <alignment horizontal="right"/>
    </xf>
    <xf numFmtId="49" fontId="0" fillId="38" borderId="1" xfId="0" applyNumberFormat="1" applyFill="1" applyBorder="1" applyAlignment="1">
      <alignment horizontal="right"/>
    </xf>
    <xf numFmtId="49" fontId="0" fillId="72" borderId="1" xfId="0" applyNumberFormat="1" applyFill="1" applyBorder="1" applyAlignment="1">
      <alignment horizontal="right"/>
    </xf>
    <xf numFmtId="49" fontId="11" fillId="194" borderId="1" xfId="0" applyNumberFormat="1" applyFont="1" applyFill="1" applyBorder="1" applyAlignment="1">
      <alignment horizontal="right"/>
    </xf>
    <xf numFmtId="49" fontId="0" fillId="195" borderId="1" xfId="0" applyNumberFormat="1" applyFill="1" applyBorder="1" applyAlignment="1">
      <alignment horizontal="right"/>
    </xf>
    <xf numFmtId="49" fontId="0" fillId="47" borderId="1" xfId="0" applyNumberFormat="1" applyFill="1" applyBorder="1" applyAlignment="1">
      <alignment horizontal="right"/>
    </xf>
    <xf numFmtId="49" fontId="0" fillId="48" borderId="1" xfId="0" applyNumberFormat="1" applyFill="1" applyBorder="1" applyAlignment="1">
      <alignment horizontal="right"/>
    </xf>
    <xf numFmtId="49" fontId="0" fillId="49" borderId="1" xfId="0" applyNumberFormat="1" applyFill="1" applyBorder="1" applyAlignment="1">
      <alignment horizontal="right"/>
    </xf>
    <xf numFmtId="49" fontId="0" fillId="144" borderId="1" xfId="0" applyNumberFormat="1" applyFill="1" applyBorder="1" applyAlignment="1">
      <alignment horizontal="right"/>
    </xf>
    <xf numFmtId="49" fontId="0" fillId="142" borderId="1" xfId="0" applyNumberFormat="1" applyFill="1" applyBorder="1" applyAlignment="1">
      <alignment horizontal="right"/>
    </xf>
    <xf numFmtId="49" fontId="0" fillId="0" borderId="1" xfId="0" applyNumberFormat="1" applyFill="1" applyBorder="1" applyAlignment="1">
      <alignment horizontal="right"/>
    </xf>
    <xf numFmtId="49" fontId="10" fillId="0" borderId="9" xfId="0" applyNumberFormat="1" applyFont="1" applyFill="1" applyBorder="1" applyAlignment="1">
      <alignment horizontal="right" vertical="center"/>
    </xf>
    <xf numFmtId="49" fontId="0" fillId="26" borderId="1" xfId="0" applyNumberFormat="1" applyFill="1" applyBorder="1" applyAlignment="1">
      <alignment horizontal="right"/>
    </xf>
    <xf numFmtId="49" fontId="0" fillId="53" borderId="1" xfId="0" applyNumberFormat="1" applyFill="1" applyBorder="1" applyAlignment="1">
      <alignment horizontal="right"/>
    </xf>
    <xf numFmtId="49" fontId="0" fillId="55" borderId="1" xfId="0" applyNumberFormat="1" applyFill="1" applyBorder="1" applyAlignment="1">
      <alignment horizontal="right"/>
    </xf>
    <xf numFmtId="49" fontId="0" fillId="57" borderId="1" xfId="0" applyNumberFormat="1" applyFill="1" applyBorder="1" applyAlignment="1">
      <alignment horizontal="right"/>
    </xf>
    <xf numFmtId="49" fontId="0" fillId="78" borderId="1" xfId="0" applyNumberFormat="1" applyFill="1" applyBorder="1" applyAlignment="1">
      <alignment horizontal="right"/>
    </xf>
    <xf numFmtId="49" fontId="0" fillId="186" borderId="1" xfId="0" applyNumberFormat="1" applyFill="1" applyBorder="1" applyAlignment="1">
      <alignment horizontal="right"/>
    </xf>
    <xf numFmtId="49" fontId="0" fillId="50" borderId="1" xfId="0" applyNumberFormat="1" applyFill="1" applyBorder="1" applyAlignment="1">
      <alignment horizontal="right"/>
    </xf>
    <xf numFmtId="49" fontId="0" fillId="58" borderId="1" xfId="0" applyNumberFormat="1" applyFill="1" applyBorder="1" applyAlignment="1">
      <alignment horizontal="right"/>
    </xf>
    <xf numFmtId="49" fontId="0" fillId="40" borderId="1" xfId="0" applyNumberFormat="1" applyFill="1" applyBorder="1" applyAlignment="1">
      <alignment horizontal="right"/>
    </xf>
    <xf numFmtId="49" fontId="0" fillId="190" borderId="1" xfId="0" applyNumberFormat="1" applyFill="1" applyBorder="1" applyAlignment="1">
      <alignment horizontal="right"/>
    </xf>
    <xf numFmtId="49" fontId="0" fillId="192" borderId="1" xfId="0" applyNumberFormat="1" applyFill="1" applyBorder="1" applyAlignment="1">
      <alignment horizontal="right"/>
    </xf>
    <xf numFmtId="49" fontId="0" fillId="8" borderId="1" xfId="0" applyNumberFormat="1" applyFill="1" applyBorder="1" applyAlignment="1">
      <alignment horizontal="right"/>
    </xf>
    <xf numFmtId="49" fontId="0" fillId="51" borderId="1" xfId="0" applyNumberFormat="1" applyFill="1" applyBorder="1" applyAlignment="1">
      <alignment horizontal="right"/>
    </xf>
    <xf numFmtId="49" fontId="0" fillId="65" borderId="1" xfId="0" applyNumberFormat="1" applyFill="1" applyBorder="1" applyAlignment="1">
      <alignment horizontal="right"/>
    </xf>
    <xf numFmtId="49" fontId="0" fillId="41" borderId="1" xfId="0" applyNumberFormat="1" applyFill="1" applyBorder="1" applyAlignment="1">
      <alignment horizontal="right"/>
    </xf>
    <xf numFmtId="49" fontId="0" fillId="66" borderId="1" xfId="0" applyNumberFormat="1" applyFill="1" applyBorder="1" applyAlignment="1">
      <alignment horizontal="right"/>
    </xf>
    <xf numFmtId="49" fontId="11" fillId="19" borderId="1" xfId="0" applyNumberFormat="1" applyFont="1" applyFill="1" applyBorder="1" applyAlignment="1">
      <alignment horizontal="right"/>
    </xf>
    <xf numFmtId="49" fontId="0" fillId="68" borderId="1" xfId="0" applyNumberFormat="1" applyFill="1" applyBorder="1" applyAlignment="1">
      <alignment horizontal="right"/>
    </xf>
    <xf numFmtId="49" fontId="0" fillId="69" borderId="1" xfId="0" applyNumberFormat="1" applyFill="1" applyBorder="1" applyAlignment="1">
      <alignment horizontal="right"/>
    </xf>
    <xf numFmtId="49" fontId="0" fillId="64" borderId="1" xfId="0" applyNumberFormat="1" applyFill="1" applyBorder="1" applyAlignment="1">
      <alignment horizontal="right"/>
    </xf>
    <xf numFmtId="49" fontId="0" fillId="11" borderId="1" xfId="0" applyNumberFormat="1" applyFill="1" applyBorder="1" applyAlignment="1">
      <alignment horizontal="right"/>
    </xf>
    <xf numFmtId="49" fontId="0" fillId="70" borderId="1" xfId="0" applyNumberFormat="1" applyFill="1" applyBorder="1" applyAlignment="1">
      <alignment horizontal="right"/>
    </xf>
    <xf numFmtId="49" fontId="0" fillId="71" borderId="1" xfId="0" applyNumberFormat="1" applyFill="1" applyBorder="1" applyAlignment="1">
      <alignment horizontal="right"/>
    </xf>
    <xf numFmtId="49" fontId="0" fillId="73" borderId="1" xfId="0" applyNumberFormat="1" applyFill="1" applyBorder="1" applyAlignment="1">
      <alignment horizontal="right"/>
    </xf>
    <xf numFmtId="49" fontId="33" fillId="145" borderId="1" xfId="0" applyNumberFormat="1" applyFont="1" applyFill="1" applyBorder="1" applyAlignment="1">
      <alignment horizontal="right"/>
    </xf>
    <xf numFmtId="49" fontId="0" fillId="43" borderId="1" xfId="0" applyNumberFormat="1" applyFill="1" applyBorder="1" applyAlignment="1">
      <alignment horizontal="right"/>
    </xf>
    <xf numFmtId="49" fontId="0" fillId="75" borderId="1" xfId="0" applyNumberFormat="1" applyFill="1" applyBorder="1" applyAlignment="1">
      <alignment horizontal="right"/>
    </xf>
    <xf numFmtId="49" fontId="0" fillId="76" borderId="1" xfId="0" applyNumberFormat="1" applyFill="1" applyBorder="1" applyAlignment="1">
      <alignment horizontal="right"/>
    </xf>
    <xf numFmtId="49" fontId="0" fillId="77" borderId="1" xfId="0" applyNumberFormat="1" applyFill="1" applyBorder="1" applyAlignment="1">
      <alignment horizontal="right"/>
    </xf>
    <xf numFmtId="49" fontId="0" fillId="79" borderId="1" xfId="0" applyNumberFormat="1" applyFill="1" applyBorder="1" applyAlignment="1">
      <alignment horizontal="right"/>
    </xf>
    <xf numFmtId="49" fontId="11" fillId="8" borderId="1" xfId="0" applyNumberFormat="1" applyFont="1" applyFill="1" applyBorder="1" applyAlignment="1">
      <alignment horizontal="right"/>
    </xf>
    <xf numFmtId="49" fontId="0" fillId="123" borderId="1" xfId="0" applyNumberFormat="1" applyFill="1" applyBorder="1" applyAlignment="1">
      <alignment horizontal="right"/>
    </xf>
    <xf numFmtId="49" fontId="0" fillId="83" borderId="1" xfId="0" applyNumberFormat="1" applyFill="1" applyBorder="1" applyAlignment="1">
      <alignment horizontal="right"/>
    </xf>
    <xf numFmtId="49" fontId="0" fillId="85" borderId="1" xfId="0" applyNumberFormat="1" applyFill="1" applyBorder="1" applyAlignment="1">
      <alignment horizontal="right"/>
    </xf>
    <xf numFmtId="49" fontId="0" fillId="131" borderId="1" xfId="0" applyNumberFormat="1" applyFill="1" applyBorder="1" applyAlignment="1">
      <alignment horizontal="right"/>
    </xf>
    <xf numFmtId="49" fontId="0" fillId="134" borderId="1" xfId="0" applyNumberFormat="1" applyFill="1" applyBorder="1" applyAlignment="1">
      <alignment horizontal="right"/>
    </xf>
    <xf numFmtId="49" fontId="0" fillId="30" borderId="1" xfId="0" applyNumberFormat="1" applyFill="1" applyBorder="1" applyAlignment="1">
      <alignment horizontal="right"/>
    </xf>
    <xf numFmtId="49" fontId="0" fillId="135" borderId="1" xfId="0" applyNumberFormat="1" applyFill="1" applyBorder="1" applyAlignment="1">
      <alignment horizontal="right"/>
    </xf>
    <xf numFmtId="49" fontId="11" fillId="138" borderId="1" xfId="0" applyNumberFormat="1" applyFont="1" applyFill="1" applyBorder="1" applyAlignment="1">
      <alignment horizontal="right"/>
    </xf>
    <xf numFmtId="49" fontId="0" fillId="139" borderId="1" xfId="0" applyNumberFormat="1" applyFill="1" applyBorder="1" applyAlignment="1">
      <alignment horizontal="right"/>
    </xf>
    <xf numFmtId="49" fontId="64" fillId="198" borderId="1" xfId="3" applyNumberFormat="1" applyFont="1" applyFill="1" applyBorder="1" applyAlignment="1">
      <alignment horizontal="right"/>
    </xf>
    <xf numFmtId="49" fontId="13" fillId="30" borderId="1" xfId="0" applyNumberFormat="1" applyFont="1" applyFill="1" applyBorder="1" applyAlignment="1">
      <alignment horizontal="right"/>
    </xf>
    <xf numFmtId="49" fontId="11" fillId="66" borderId="1" xfId="0" applyNumberFormat="1" applyFont="1" applyFill="1" applyBorder="1" applyAlignment="1">
      <alignment horizontal="right"/>
    </xf>
    <xf numFmtId="49" fontId="11" fillId="0" borderId="1" xfId="0" applyNumberFormat="1" applyFont="1" applyBorder="1" applyAlignment="1">
      <alignment horizontal="right"/>
    </xf>
    <xf numFmtId="49" fontId="0" fillId="82" borderId="1" xfId="0" applyNumberFormat="1" applyFill="1" applyBorder="1" applyAlignment="1">
      <alignment horizontal="right"/>
    </xf>
    <xf numFmtId="49" fontId="0" fillId="67" borderId="1" xfId="0" applyNumberFormat="1" applyFill="1" applyBorder="1" applyAlignment="1">
      <alignment horizontal="right"/>
    </xf>
    <xf numFmtId="49" fontId="11" fillId="145" borderId="1" xfId="0" applyNumberFormat="1" applyFont="1" applyFill="1" applyBorder="1" applyAlignment="1">
      <alignment horizontal="right"/>
    </xf>
    <xf numFmtId="49" fontId="0" fillId="129" borderId="1" xfId="0" applyNumberFormat="1" applyFill="1" applyBorder="1" applyAlignment="1">
      <alignment horizontal="right"/>
    </xf>
    <xf numFmtId="49" fontId="0" fillId="155" borderId="1" xfId="0" applyNumberFormat="1" applyFill="1" applyBorder="1" applyAlignment="1">
      <alignment horizontal="right"/>
    </xf>
    <xf numFmtId="49" fontId="0" fillId="80" borderId="1" xfId="0" applyNumberFormat="1" applyFill="1" applyBorder="1" applyAlignment="1">
      <alignment horizontal="right"/>
    </xf>
    <xf numFmtId="49" fontId="0" fillId="184" borderId="1" xfId="0" applyNumberFormat="1" applyFill="1" applyBorder="1" applyAlignment="1">
      <alignment horizontal="right"/>
    </xf>
    <xf numFmtId="49" fontId="0" fillId="86" borderId="1" xfId="0" applyNumberFormat="1" applyFill="1" applyBorder="1" applyAlignment="1">
      <alignment horizontal="right"/>
    </xf>
    <xf numFmtId="49" fontId="0" fillId="143" borderId="1" xfId="0" applyNumberFormat="1" applyFill="1" applyBorder="1" applyAlignment="1">
      <alignment horizontal="right"/>
    </xf>
    <xf numFmtId="49" fontId="0" fillId="0" borderId="0" xfId="0" applyNumberFormat="1" applyAlignment="1">
      <alignment horizontal="right"/>
    </xf>
    <xf numFmtId="49" fontId="8" fillId="37" borderId="1" xfId="0" applyNumberFormat="1" applyFont="1" applyFill="1" applyBorder="1" applyAlignment="1">
      <alignment horizontal="right"/>
    </xf>
    <xf numFmtId="0" fontId="10" fillId="201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10" fillId="202" borderId="1" xfId="0" applyFont="1" applyFill="1" applyBorder="1" applyAlignment="1">
      <alignment horizontal="center" vertical="center"/>
    </xf>
    <xf numFmtId="0" fontId="6" fillId="3" borderId="0" xfId="2"/>
    <xf numFmtId="0" fontId="10" fillId="202" borderId="1" xfId="0" applyFont="1" applyFill="1" applyBorder="1" applyAlignment="1">
      <alignment horizontal="center"/>
    </xf>
    <xf numFmtId="0" fontId="6" fillId="3" borderId="1" xfId="2" applyBorder="1"/>
    <xf numFmtId="49" fontId="8" fillId="9" borderId="1" xfId="0" applyNumberFormat="1" applyFont="1" applyFill="1" applyBorder="1" applyAlignment="1">
      <alignment horizontal="right"/>
    </xf>
    <xf numFmtId="49" fontId="8" fillId="33" borderId="1" xfId="0" applyNumberFormat="1" applyFont="1" applyFill="1" applyBorder="1" applyAlignment="1">
      <alignment horizontal="right"/>
    </xf>
    <xf numFmtId="49" fontId="8" fillId="0" borderId="1" xfId="0" applyNumberFormat="1" applyFont="1" applyBorder="1" applyAlignment="1">
      <alignment horizontal="right"/>
    </xf>
    <xf numFmtId="49" fontId="8" fillId="128" borderId="1" xfId="0" applyNumberFormat="1" applyFont="1" applyFill="1" applyBorder="1" applyAlignment="1">
      <alignment horizontal="right"/>
    </xf>
    <xf numFmtId="49" fontId="8" fillId="159" borderId="1" xfId="0" applyNumberFormat="1" applyFont="1" applyFill="1" applyBorder="1" applyAlignment="1">
      <alignment horizontal="right"/>
    </xf>
    <xf numFmtId="49" fontId="8" fillId="19" borderId="1" xfId="0" applyNumberFormat="1" applyFont="1" applyFill="1" applyBorder="1" applyAlignment="1">
      <alignment horizontal="right"/>
    </xf>
    <xf numFmtId="49" fontId="8" fillId="24" borderId="1" xfId="0" applyNumberFormat="1" applyFont="1" applyFill="1" applyBorder="1" applyAlignment="1">
      <alignment horizontal="right"/>
    </xf>
    <xf numFmtId="49" fontId="8" fillId="25" borderId="1" xfId="0" applyNumberFormat="1" applyFont="1" applyFill="1" applyBorder="1" applyAlignment="1">
      <alignment horizontal="right"/>
    </xf>
    <xf numFmtId="49" fontId="19" fillId="28" borderId="1" xfId="0" applyNumberFormat="1" applyFont="1" applyFill="1" applyBorder="1" applyAlignment="1">
      <alignment horizontal="right"/>
    </xf>
    <xf numFmtId="49" fontId="8" fillId="28" borderId="1" xfId="0" applyNumberFormat="1" applyFont="1" applyFill="1" applyBorder="1" applyAlignment="1">
      <alignment horizontal="right"/>
    </xf>
    <xf numFmtId="49" fontId="8" fillId="27" borderId="1" xfId="0" applyNumberFormat="1" applyFont="1" applyFill="1" applyBorder="1" applyAlignment="1">
      <alignment horizontal="right"/>
    </xf>
    <xf numFmtId="49" fontId="8" fillId="199" borderId="1" xfId="0" applyNumberFormat="1" applyFont="1" applyFill="1" applyBorder="1" applyAlignment="1">
      <alignment horizontal="right"/>
    </xf>
    <xf numFmtId="49" fontId="8" fillId="106" borderId="1" xfId="0" applyNumberFormat="1" applyFont="1" applyFill="1" applyBorder="1" applyAlignment="1">
      <alignment horizontal="right"/>
    </xf>
    <xf numFmtId="49" fontId="8" fillId="32" borderId="1" xfId="0" applyNumberFormat="1" applyFont="1" applyFill="1" applyBorder="1" applyAlignment="1">
      <alignment horizontal="right"/>
    </xf>
    <xf numFmtId="49" fontId="8" fillId="35" borderId="1" xfId="0" applyNumberFormat="1" applyFont="1" applyFill="1" applyBorder="1" applyAlignment="1">
      <alignment horizontal="right"/>
    </xf>
    <xf numFmtId="49" fontId="8" fillId="36" borderId="1" xfId="0" applyNumberFormat="1" applyFont="1" applyFill="1" applyBorder="1" applyAlignment="1">
      <alignment horizontal="right"/>
    </xf>
    <xf numFmtId="49" fontId="8" fillId="36" borderId="1" xfId="0" applyNumberFormat="1" applyFont="1" applyFill="1" applyBorder="1" applyAlignment="1">
      <alignment horizontal="right" wrapText="1"/>
    </xf>
    <xf numFmtId="49" fontId="8" fillId="38" borderId="1" xfId="0" applyNumberFormat="1" applyFont="1" applyFill="1" applyBorder="1" applyAlignment="1">
      <alignment horizontal="right"/>
    </xf>
    <xf numFmtId="49" fontId="8" fillId="194" borderId="1" xfId="0" applyNumberFormat="1" applyFont="1" applyFill="1" applyBorder="1" applyAlignment="1">
      <alignment horizontal="right"/>
    </xf>
    <xf numFmtId="49" fontId="18" fillId="194" borderId="1" xfId="0" applyNumberFormat="1" applyFont="1" applyFill="1" applyBorder="1" applyAlignment="1">
      <alignment horizontal="right"/>
    </xf>
    <xf numFmtId="49" fontId="8" fillId="195" borderId="1" xfId="0" applyNumberFormat="1" applyFont="1" applyFill="1" applyBorder="1" applyAlignment="1">
      <alignment horizontal="right"/>
    </xf>
    <xf numFmtId="49" fontId="8" fillId="47" borderId="1" xfId="0" applyNumberFormat="1" applyFont="1" applyFill="1" applyBorder="1" applyAlignment="1">
      <alignment horizontal="right"/>
    </xf>
    <xf numFmtId="49" fontId="8" fillId="48" borderId="1" xfId="0" applyNumberFormat="1" applyFont="1" applyFill="1" applyBorder="1" applyAlignment="1">
      <alignment horizontal="right"/>
    </xf>
    <xf numFmtId="49" fontId="8" fillId="49" borderId="1" xfId="0" applyNumberFormat="1" applyFont="1" applyFill="1" applyBorder="1" applyAlignment="1">
      <alignment horizontal="right"/>
    </xf>
    <xf numFmtId="49" fontId="8" fillId="144" borderId="1" xfId="0" applyNumberFormat="1" applyFont="1" applyFill="1" applyBorder="1" applyAlignment="1">
      <alignment horizontal="right"/>
    </xf>
    <xf numFmtId="49" fontId="8" fillId="142" borderId="1" xfId="0" applyNumberFormat="1" applyFont="1" applyFill="1" applyBorder="1" applyAlignment="1">
      <alignment horizontal="right"/>
    </xf>
    <xf numFmtId="49" fontId="8" fillId="0" borderId="1" xfId="0" applyNumberFormat="1" applyFont="1" applyFill="1" applyBorder="1" applyAlignment="1">
      <alignment horizontal="right"/>
    </xf>
    <xf numFmtId="49" fontId="8" fillId="26" borderId="1" xfId="0" applyNumberFormat="1" applyFont="1" applyFill="1" applyBorder="1" applyAlignment="1">
      <alignment horizontal="right"/>
    </xf>
    <xf numFmtId="49" fontId="8" fillId="53" borderId="1" xfId="0" applyNumberFormat="1" applyFont="1" applyFill="1" applyBorder="1" applyAlignment="1">
      <alignment horizontal="right"/>
    </xf>
    <xf numFmtId="49" fontId="8" fillId="55" borderId="1" xfId="0" applyNumberFormat="1" applyFont="1" applyFill="1" applyBorder="1" applyAlignment="1">
      <alignment horizontal="right"/>
    </xf>
    <xf numFmtId="49" fontId="8" fillId="57" borderId="1" xfId="0" applyNumberFormat="1" applyFont="1" applyFill="1" applyBorder="1" applyAlignment="1">
      <alignment horizontal="right"/>
    </xf>
    <xf numFmtId="49" fontId="8" fillId="78" borderId="1" xfId="0" applyNumberFormat="1" applyFont="1" applyFill="1" applyBorder="1" applyAlignment="1">
      <alignment horizontal="right"/>
    </xf>
    <xf numFmtId="49" fontId="8" fillId="186" borderId="1" xfId="0" applyNumberFormat="1" applyFont="1" applyFill="1" applyBorder="1" applyAlignment="1">
      <alignment horizontal="right"/>
    </xf>
    <xf numFmtId="49" fontId="8" fillId="50" borderId="1" xfId="0" applyNumberFormat="1" applyFont="1" applyFill="1" applyBorder="1" applyAlignment="1">
      <alignment horizontal="right"/>
    </xf>
    <xf numFmtId="49" fontId="8" fillId="58" borderId="1" xfId="0" applyNumberFormat="1" applyFont="1" applyFill="1" applyBorder="1" applyAlignment="1">
      <alignment horizontal="right"/>
    </xf>
    <xf numFmtId="49" fontId="8" fillId="40" borderId="1" xfId="0" applyNumberFormat="1" applyFont="1" applyFill="1" applyBorder="1" applyAlignment="1">
      <alignment horizontal="right"/>
    </xf>
    <xf numFmtId="49" fontId="8" fillId="190" borderId="1" xfId="0" applyNumberFormat="1" applyFont="1" applyFill="1" applyBorder="1" applyAlignment="1">
      <alignment horizontal="right"/>
    </xf>
    <xf numFmtId="49" fontId="19" fillId="190" borderId="1" xfId="0" applyNumberFormat="1" applyFont="1" applyFill="1" applyBorder="1" applyAlignment="1">
      <alignment horizontal="right"/>
    </xf>
    <xf numFmtId="49" fontId="8" fillId="192" borderId="1" xfId="0" applyNumberFormat="1" applyFont="1" applyFill="1" applyBorder="1" applyAlignment="1">
      <alignment horizontal="right"/>
    </xf>
    <xf numFmtId="49" fontId="8" fillId="8" borderId="1" xfId="0" applyNumberFormat="1" applyFont="1" applyFill="1" applyBorder="1" applyAlignment="1">
      <alignment horizontal="right"/>
    </xf>
    <xf numFmtId="49" fontId="8" fillId="51" borderId="1" xfId="0" applyNumberFormat="1" applyFont="1" applyFill="1" applyBorder="1" applyAlignment="1">
      <alignment horizontal="right"/>
    </xf>
    <xf numFmtId="49" fontId="8" fillId="65" borderId="1" xfId="0" applyNumberFormat="1" applyFont="1" applyFill="1" applyBorder="1" applyAlignment="1">
      <alignment horizontal="right"/>
    </xf>
    <xf numFmtId="49" fontId="8" fillId="41" borderId="1" xfId="0" applyNumberFormat="1" applyFont="1" applyFill="1" applyBorder="1" applyAlignment="1">
      <alignment horizontal="right"/>
    </xf>
    <xf numFmtId="49" fontId="8" fillId="66" borderId="1" xfId="0" applyNumberFormat="1" applyFont="1" applyFill="1" applyBorder="1" applyAlignment="1">
      <alignment horizontal="right"/>
    </xf>
    <xf numFmtId="49" fontId="8" fillId="68" borderId="1" xfId="0" applyNumberFormat="1" applyFont="1" applyFill="1" applyBorder="1" applyAlignment="1">
      <alignment horizontal="right"/>
    </xf>
    <xf numFmtId="49" fontId="8" fillId="69" borderId="1" xfId="0" applyNumberFormat="1" applyFont="1" applyFill="1" applyBorder="1" applyAlignment="1">
      <alignment horizontal="right"/>
    </xf>
    <xf numFmtId="49" fontId="8" fillId="64" borderId="1" xfId="0" applyNumberFormat="1" applyFont="1" applyFill="1" applyBorder="1" applyAlignment="1">
      <alignment horizontal="right"/>
    </xf>
    <xf numFmtId="49" fontId="8" fillId="11" borderId="1" xfId="0" applyNumberFormat="1" applyFont="1" applyFill="1" applyBorder="1" applyAlignment="1">
      <alignment horizontal="right"/>
    </xf>
    <xf numFmtId="49" fontId="8" fillId="70" borderId="1" xfId="0" applyNumberFormat="1" applyFont="1" applyFill="1" applyBorder="1" applyAlignment="1">
      <alignment horizontal="right"/>
    </xf>
    <xf numFmtId="49" fontId="8" fillId="71" borderId="1" xfId="0" applyNumberFormat="1" applyFont="1" applyFill="1" applyBorder="1" applyAlignment="1">
      <alignment horizontal="right"/>
    </xf>
    <xf numFmtId="49" fontId="8" fillId="72" borderId="1" xfId="0" applyNumberFormat="1" applyFont="1" applyFill="1" applyBorder="1" applyAlignment="1">
      <alignment horizontal="right"/>
    </xf>
    <xf numFmtId="49" fontId="8" fillId="73" borderId="1" xfId="0" applyNumberFormat="1" applyFont="1" applyFill="1" applyBorder="1" applyAlignment="1">
      <alignment horizontal="right"/>
    </xf>
    <xf numFmtId="49" fontId="8" fillId="145" borderId="1" xfId="0" applyNumberFormat="1" applyFont="1" applyFill="1" applyBorder="1" applyAlignment="1">
      <alignment horizontal="right"/>
    </xf>
    <xf numFmtId="49" fontId="8" fillId="43" borderId="1" xfId="0" applyNumberFormat="1" applyFont="1" applyFill="1" applyBorder="1" applyAlignment="1">
      <alignment horizontal="right"/>
    </xf>
    <xf numFmtId="49" fontId="8" fillId="113" borderId="1" xfId="0" applyNumberFormat="1" applyFont="1" applyFill="1" applyBorder="1" applyAlignment="1">
      <alignment horizontal="right"/>
    </xf>
    <xf numFmtId="49" fontId="8" fillId="75" borderId="1" xfId="0" applyNumberFormat="1" applyFont="1" applyFill="1" applyBorder="1" applyAlignment="1">
      <alignment horizontal="right"/>
    </xf>
    <xf numFmtId="49" fontId="8" fillId="76" borderId="1" xfId="0" applyNumberFormat="1" applyFont="1" applyFill="1" applyBorder="1" applyAlignment="1">
      <alignment horizontal="right"/>
    </xf>
    <xf numFmtId="49" fontId="8" fillId="114" borderId="1" xfId="0" applyNumberFormat="1" applyFont="1" applyFill="1" applyBorder="1" applyAlignment="1">
      <alignment horizontal="right" wrapText="1"/>
    </xf>
    <xf numFmtId="49" fontId="8" fillId="77" borderId="1" xfId="0" applyNumberFormat="1" applyFont="1" applyFill="1" applyBorder="1" applyAlignment="1">
      <alignment horizontal="right"/>
    </xf>
    <xf numFmtId="49" fontId="8" fillId="79" borderId="1" xfId="0" applyNumberFormat="1" applyFont="1" applyFill="1" applyBorder="1" applyAlignment="1">
      <alignment horizontal="right"/>
    </xf>
    <xf numFmtId="49" fontId="18" fillId="8" borderId="1" xfId="0" applyNumberFormat="1" applyFont="1" applyFill="1" applyBorder="1" applyAlignment="1">
      <alignment horizontal="right"/>
    </xf>
    <xf numFmtId="49" fontId="18" fillId="9" borderId="1" xfId="0" applyNumberFormat="1" applyFont="1" applyFill="1" applyBorder="1" applyAlignment="1">
      <alignment horizontal="right"/>
    </xf>
    <xf numFmtId="49" fontId="18" fillId="0" borderId="1" xfId="0" applyNumberFormat="1" applyFont="1" applyBorder="1" applyAlignment="1">
      <alignment horizontal="right"/>
    </xf>
    <xf numFmtId="49" fontId="8" fillId="146" borderId="1" xfId="0" applyNumberFormat="1" applyFont="1" applyFill="1" applyBorder="1" applyAlignment="1">
      <alignment horizontal="right"/>
    </xf>
    <xf numFmtId="49" fontId="8" fillId="123" borderId="1" xfId="0" applyNumberFormat="1" applyFont="1" applyFill="1" applyBorder="1" applyAlignment="1">
      <alignment horizontal="right"/>
    </xf>
    <xf numFmtId="49" fontId="8" fillId="83" borderId="1" xfId="0" applyNumberFormat="1" applyFont="1" applyFill="1" applyBorder="1" applyAlignment="1">
      <alignment horizontal="right"/>
    </xf>
    <xf numFmtId="49" fontId="8" fillId="85" borderId="1" xfId="0" applyNumberFormat="1" applyFont="1" applyFill="1" applyBorder="1" applyAlignment="1">
      <alignment horizontal="right"/>
    </xf>
    <xf numFmtId="49" fontId="8" fillId="131" borderId="1" xfId="0" applyNumberFormat="1" applyFont="1" applyFill="1" applyBorder="1" applyAlignment="1">
      <alignment horizontal="right"/>
    </xf>
    <xf numFmtId="49" fontId="8" fillId="134" borderId="1" xfId="0" applyNumberFormat="1" applyFont="1" applyFill="1" applyBorder="1" applyAlignment="1">
      <alignment horizontal="right"/>
    </xf>
    <xf numFmtId="49" fontId="8" fillId="30" borderId="1" xfId="0" applyNumberFormat="1" applyFont="1" applyFill="1" applyBorder="1" applyAlignment="1">
      <alignment horizontal="right"/>
    </xf>
    <xf numFmtId="49" fontId="8" fillId="135" borderId="1" xfId="0" applyNumberFormat="1" applyFont="1" applyFill="1" applyBorder="1" applyAlignment="1">
      <alignment horizontal="right"/>
    </xf>
    <xf numFmtId="49" fontId="14" fillId="0" borderId="1" xfId="0" applyNumberFormat="1" applyFont="1" applyBorder="1" applyAlignment="1">
      <alignment horizontal="right"/>
    </xf>
    <xf numFmtId="49" fontId="8" fillId="138" borderId="1" xfId="0" applyNumberFormat="1" applyFont="1" applyFill="1" applyBorder="1" applyAlignment="1">
      <alignment horizontal="right"/>
    </xf>
    <xf numFmtId="49" fontId="18" fillId="138" borderId="1" xfId="0" applyNumberFormat="1" applyFont="1" applyFill="1" applyBorder="1" applyAlignment="1">
      <alignment horizontal="right"/>
    </xf>
    <xf numFmtId="49" fontId="8" fillId="139" borderId="1" xfId="0" applyNumberFormat="1" applyFont="1" applyFill="1" applyBorder="1" applyAlignment="1">
      <alignment horizontal="right"/>
    </xf>
    <xf numFmtId="49" fontId="19" fillId="30" borderId="1" xfId="0" applyNumberFormat="1" applyFont="1" applyFill="1" applyBorder="1" applyAlignment="1">
      <alignment horizontal="right"/>
    </xf>
    <xf numFmtId="49" fontId="8" fillId="6" borderId="1" xfId="0" applyNumberFormat="1" applyFont="1" applyFill="1" applyBorder="1" applyAlignment="1">
      <alignment horizontal="right"/>
    </xf>
    <xf numFmtId="49" fontId="8" fillId="82" borderId="1" xfId="0" applyNumberFormat="1" applyFont="1" applyFill="1" applyBorder="1" applyAlignment="1">
      <alignment horizontal="right"/>
    </xf>
    <xf numFmtId="49" fontId="8" fillId="67" borderId="1" xfId="0" applyNumberFormat="1" applyFont="1" applyFill="1" applyBorder="1" applyAlignment="1">
      <alignment horizontal="right"/>
    </xf>
    <xf numFmtId="49" fontId="8" fillId="129" borderId="1" xfId="0" applyNumberFormat="1" applyFont="1" applyFill="1" applyBorder="1" applyAlignment="1">
      <alignment horizontal="right"/>
    </xf>
    <xf numFmtId="49" fontId="10" fillId="155" borderId="1" xfId="0" applyNumberFormat="1" applyFont="1" applyFill="1" applyBorder="1" applyAlignment="1">
      <alignment horizontal="right" vertical="center"/>
    </xf>
    <xf numFmtId="49" fontId="10" fillId="0" borderId="1" xfId="0" applyNumberFormat="1" applyFont="1" applyFill="1" applyBorder="1" applyAlignment="1">
      <alignment horizontal="right" vertical="center"/>
    </xf>
    <xf numFmtId="49" fontId="8" fillId="81" borderId="1" xfId="0" applyNumberFormat="1" applyFont="1" applyFill="1" applyBorder="1" applyAlignment="1">
      <alignment horizontal="right"/>
    </xf>
    <xf numFmtId="49" fontId="8" fillId="80" borderId="1" xfId="0" applyNumberFormat="1" applyFont="1" applyFill="1" applyBorder="1" applyAlignment="1">
      <alignment horizontal="right"/>
    </xf>
    <xf numFmtId="49" fontId="41" fillId="51" borderId="1" xfId="0" applyNumberFormat="1" applyFont="1" applyFill="1" applyBorder="1" applyAlignment="1">
      <alignment horizontal="right"/>
    </xf>
    <xf numFmtId="49" fontId="8" fillId="184" borderId="1" xfId="0" applyNumberFormat="1" applyFont="1" applyFill="1" applyBorder="1" applyAlignment="1">
      <alignment horizontal="right"/>
    </xf>
    <xf numFmtId="49" fontId="8" fillId="86" borderId="1" xfId="0" applyNumberFormat="1" applyFont="1" applyFill="1" applyBorder="1" applyAlignment="1">
      <alignment horizontal="right"/>
    </xf>
    <xf numFmtId="49" fontId="8" fillId="143" borderId="1" xfId="0" applyNumberFormat="1" applyFont="1" applyFill="1" applyBorder="1" applyAlignment="1">
      <alignment horizontal="right"/>
    </xf>
    <xf numFmtId="49" fontId="8" fillId="0" borderId="0" xfId="0" applyNumberFormat="1" applyFont="1" applyAlignment="1">
      <alignment horizontal="right"/>
    </xf>
    <xf numFmtId="49" fontId="14" fillId="0" borderId="0" xfId="0" applyNumberFormat="1" applyFont="1" applyFill="1" applyAlignment="1">
      <alignment horizontal="right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155" borderId="1" xfId="0" applyFont="1" applyFill="1" applyBorder="1" applyAlignment="1">
      <alignment horizontal="center" vertical="center"/>
    </xf>
    <xf numFmtId="0" fontId="10" fillId="155" borderId="1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8" fillId="6" borderId="2" xfId="0" applyFont="1" applyFill="1" applyBorder="1" applyAlignment="1">
      <alignment horizontal="center" wrapText="1"/>
    </xf>
    <xf numFmtId="0" fontId="8" fillId="6" borderId="4" xfId="0" applyFont="1" applyFill="1" applyBorder="1" applyAlignment="1">
      <alignment horizontal="center" wrapText="1"/>
    </xf>
    <xf numFmtId="0" fontId="8" fillId="6" borderId="6" xfId="0" applyFont="1" applyFill="1" applyBorder="1" applyAlignment="1">
      <alignment horizontal="center" wrapText="1"/>
    </xf>
    <xf numFmtId="0" fontId="8" fillId="6" borderId="7" xfId="0" applyFont="1" applyFill="1" applyBorder="1" applyAlignment="1">
      <alignment horizontal="center" wrapText="1"/>
    </xf>
    <xf numFmtId="0" fontId="8" fillId="6" borderId="14" xfId="0" applyFont="1" applyFill="1" applyBorder="1" applyAlignment="1">
      <alignment horizontal="center" wrapText="1"/>
    </xf>
    <xf numFmtId="0" fontId="8" fillId="6" borderId="5" xfId="0" applyFont="1" applyFill="1" applyBorder="1" applyAlignment="1">
      <alignment horizontal="center" wrapText="1"/>
    </xf>
    <xf numFmtId="0" fontId="10" fillId="0" borderId="1" xfId="0" applyFont="1" applyBorder="1" applyAlignment="1">
      <alignment horizontal="center" vertical="center" wrapText="1"/>
    </xf>
    <xf numFmtId="0" fontId="72" fillId="0" borderId="1" xfId="0" applyFont="1" applyFill="1" applyBorder="1" applyAlignment="1">
      <alignment horizontal="center" vertical="center" wrapText="1"/>
    </xf>
    <xf numFmtId="0" fontId="72" fillId="0" borderId="16" xfId="0" applyFont="1" applyFill="1" applyBorder="1" applyAlignment="1">
      <alignment horizontal="center" vertical="center" wrapText="1"/>
    </xf>
    <xf numFmtId="0" fontId="72" fillId="0" borderId="15" xfId="0" applyFont="1" applyFill="1" applyBorder="1" applyAlignment="1">
      <alignment horizontal="center" vertical="center" wrapText="1"/>
    </xf>
    <xf numFmtId="0" fontId="72" fillId="0" borderId="10" xfId="0" applyFont="1" applyFill="1" applyBorder="1" applyAlignment="1">
      <alignment horizontal="center" vertical="center" wrapText="1"/>
    </xf>
    <xf numFmtId="0" fontId="10" fillId="99" borderId="1" xfId="0" applyFont="1" applyFill="1" applyBorder="1" applyAlignment="1">
      <alignment horizontal="center" vertical="center"/>
    </xf>
    <xf numFmtId="0" fontId="8" fillId="109" borderId="6" xfId="0" applyFont="1" applyFill="1" applyBorder="1" applyAlignment="1">
      <alignment horizontal="center" wrapText="1"/>
    </xf>
    <xf numFmtId="0" fontId="8" fillId="109" borderId="14" xfId="0" applyFont="1" applyFill="1" applyBorder="1" applyAlignment="1">
      <alignment horizontal="center" wrapText="1"/>
    </xf>
    <xf numFmtId="0" fontId="10" fillId="74" borderId="1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wrapText="1"/>
    </xf>
    <xf numFmtId="0" fontId="8" fillId="0" borderId="4" xfId="0" applyFont="1" applyFill="1" applyBorder="1" applyAlignment="1">
      <alignment horizontal="center" wrapText="1"/>
    </xf>
    <xf numFmtId="0" fontId="10" fillId="156" borderId="1" xfId="0" applyFont="1" applyFill="1" applyBorder="1" applyAlignment="1">
      <alignment horizontal="center" vertical="center"/>
    </xf>
    <xf numFmtId="0" fontId="10" fillId="156" borderId="1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5" borderId="16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10" fillId="179" borderId="2" xfId="0" applyFont="1" applyFill="1" applyBorder="1" applyAlignment="1">
      <alignment horizontal="center" vertical="center"/>
    </xf>
    <xf numFmtId="0" fontId="10" fillId="179" borderId="9" xfId="0" applyFont="1" applyFill="1" applyBorder="1" applyAlignment="1">
      <alignment horizontal="center" vertical="center"/>
    </xf>
    <xf numFmtId="0" fontId="10" fillId="189" borderId="2" xfId="0" applyFont="1" applyFill="1" applyBorder="1" applyAlignment="1">
      <alignment horizontal="center" vertical="center"/>
    </xf>
    <xf numFmtId="0" fontId="10" fillId="189" borderId="9" xfId="0" applyFont="1" applyFill="1" applyBorder="1" applyAlignment="1">
      <alignment horizontal="center" vertical="center"/>
    </xf>
    <xf numFmtId="0" fontId="14" fillId="34" borderId="2" xfId="0" applyFont="1" applyFill="1" applyBorder="1" applyAlignment="1">
      <alignment horizontal="center" vertical="center"/>
    </xf>
    <xf numFmtId="0" fontId="14" fillId="34" borderId="9" xfId="0" applyFont="1" applyFill="1" applyBorder="1" applyAlignment="1">
      <alignment horizontal="center" vertical="center"/>
    </xf>
    <xf numFmtId="0" fontId="14" fillId="52" borderId="2" xfId="0" applyFont="1" applyFill="1" applyBorder="1" applyAlignment="1">
      <alignment horizontal="center" vertical="center"/>
    </xf>
    <xf numFmtId="0" fontId="14" fillId="52" borderId="9" xfId="0" applyFont="1" applyFill="1" applyBorder="1" applyAlignment="1">
      <alignment horizontal="center" vertical="center"/>
    </xf>
    <xf numFmtId="0" fontId="10" fillId="197" borderId="2" xfId="0" applyFont="1" applyFill="1" applyBorder="1" applyAlignment="1">
      <alignment horizontal="center" vertical="center"/>
    </xf>
    <xf numFmtId="0" fontId="10" fillId="197" borderId="9" xfId="0" applyFont="1" applyFill="1" applyBorder="1" applyAlignment="1">
      <alignment horizontal="center" vertical="center"/>
    </xf>
    <xf numFmtId="0" fontId="1" fillId="30" borderId="1" xfId="0" applyFont="1" applyFill="1" applyBorder="1"/>
    <xf numFmtId="14" fontId="8" fillId="100" borderId="1" xfId="0" applyNumberFormat="1" applyFont="1" applyFill="1" applyBorder="1" applyAlignment="1">
      <alignment horizontal="center"/>
    </xf>
    <xf numFmtId="14" fontId="8" fillId="188" borderId="1" xfId="0" applyNumberFormat="1" applyFont="1" applyFill="1" applyBorder="1" applyAlignment="1">
      <alignment horizontal="center"/>
    </xf>
    <xf numFmtId="14" fontId="8" fillId="113" borderId="1" xfId="0" applyNumberFormat="1" applyFont="1" applyFill="1" applyBorder="1" applyAlignment="1">
      <alignment horizontal="center"/>
    </xf>
    <xf numFmtId="14" fontId="8" fillId="103" borderId="1" xfId="0" applyNumberFormat="1" applyFont="1" applyFill="1" applyBorder="1" applyAlignment="1">
      <alignment horizontal="center"/>
    </xf>
    <xf numFmtId="14" fontId="18" fillId="104" borderId="1" xfId="0" applyNumberFormat="1" applyFont="1" applyFill="1" applyBorder="1" applyAlignment="1">
      <alignment horizontal="center"/>
    </xf>
    <xf numFmtId="14" fontId="8" fillId="104" borderId="1" xfId="0" applyNumberFormat="1" applyFont="1" applyFill="1" applyBorder="1" applyAlignment="1">
      <alignment horizontal="center"/>
    </xf>
    <xf numFmtId="14" fontId="8" fillId="200" borderId="1" xfId="0" applyNumberFormat="1" applyFont="1" applyFill="1" applyBorder="1" applyAlignment="1">
      <alignment horizontal="center"/>
    </xf>
    <xf numFmtId="14" fontId="8" fillId="99" borderId="1" xfId="0" applyNumberFormat="1" applyFont="1" applyFill="1" applyBorder="1" applyAlignment="1">
      <alignment horizontal="center"/>
    </xf>
    <xf numFmtId="14" fontId="8" fillId="0" borderId="1" xfId="0" applyNumberFormat="1" applyFont="1" applyBorder="1" applyAlignment="1">
      <alignment horizontal="center"/>
    </xf>
    <xf numFmtId="14" fontId="8" fillId="109" borderId="1" xfId="0" applyNumberFormat="1" applyFont="1" applyFill="1" applyBorder="1" applyAlignment="1">
      <alignment horizontal="center"/>
    </xf>
    <xf numFmtId="14" fontId="18" fillId="98" borderId="1" xfId="0" applyNumberFormat="1" applyFont="1" applyFill="1" applyBorder="1" applyAlignment="1">
      <alignment horizontal="center"/>
    </xf>
    <xf numFmtId="14" fontId="8" fillId="71" borderId="1" xfId="0" applyNumberFormat="1" applyFont="1" applyFill="1" applyBorder="1" applyAlignment="1">
      <alignment horizontal="center"/>
    </xf>
    <xf numFmtId="14" fontId="8" fillId="161" borderId="1" xfId="0" applyNumberFormat="1" applyFont="1" applyFill="1" applyBorder="1" applyAlignment="1">
      <alignment horizontal="center"/>
    </xf>
    <xf numFmtId="14" fontId="8" fillId="0" borderId="1" xfId="0" applyNumberFormat="1" applyFont="1" applyFill="1" applyBorder="1" applyAlignment="1">
      <alignment horizontal="center"/>
    </xf>
    <xf numFmtId="14" fontId="8" fillId="98" borderId="1" xfId="0" applyNumberFormat="1" applyFont="1" applyFill="1" applyBorder="1" applyAlignment="1">
      <alignment horizontal="center"/>
    </xf>
    <xf numFmtId="14" fontId="8" fillId="110" borderId="1" xfId="0" applyNumberFormat="1" applyFont="1" applyFill="1" applyBorder="1" applyAlignment="1">
      <alignment horizontal="center"/>
    </xf>
    <xf numFmtId="14" fontId="8" fillId="190" borderId="1" xfId="0" applyNumberFormat="1" applyFont="1" applyFill="1" applyBorder="1" applyAlignment="1">
      <alignment horizontal="center"/>
    </xf>
    <xf numFmtId="0" fontId="8" fillId="188" borderId="1" xfId="0" applyFont="1" applyFill="1" applyBorder="1" applyAlignment="1">
      <alignment horizontal="center"/>
    </xf>
    <xf numFmtId="14" fontId="8" fillId="68" borderId="1" xfId="0" applyNumberFormat="1" applyFont="1" applyFill="1" applyBorder="1" applyAlignment="1">
      <alignment horizontal="center"/>
    </xf>
    <xf numFmtId="14" fontId="73" fillId="100" borderId="1" xfId="0" applyNumberFormat="1" applyFont="1" applyFill="1" applyBorder="1" applyAlignment="1">
      <alignment horizontal="center"/>
    </xf>
    <xf numFmtId="14" fontId="8" fillId="70" borderId="1" xfId="0" applyNumberFormat="1" applyFont="1" applyFill="1" applyBorder="1" applyAlignment="1">
      <alignment horizontal="center"/>
    </xf>
    <xf numFmtId="14" fontId="8" fillId="145" borderId="1" xfId="0" applyNumberFormat="1" applyFont="1" applyFill="1" applyBorder="1" applyAlignment="1">
      <alignment horizontal="center"/>
    </xf>
    <xf numFmtId="14" fontId="8" fillId="55" borderId="1" xfId="0" applyNumberFormat="1" applyFont="1" applyFill="1" applyBorder="1" applyAlignment="1">
      <alignment horizontal="center"/>
    </xf>
    <xf numFmtId="14" fontId="8" fillId="114" borderId="1" xfId="0" applyNumberFormat="1" applyFont="1" applyFill="1" applyBorder="1" applyAlignment="1">
      <alignment horizontal="center"/>
    </xf>
    <xf numFmtId="14" fontId="18" fillId="100" borderId="1" xfId="0" applyNumberFormat="1" applyFont="1" applyFill="1" applyBorder="1" applyAlignment="1">
      <alignment horizontal="center"/>
    </xf>
    <xf numFmtId="14" fontId="18" fillId="188" borderId="1" xfId="0" applyNumberFormat="1" applyFont="1" applyFill="1" applyBorder="1" applyAlignment="1">
      <alignment horizontal="center"/>
    </xf>
    <xf numFmtId="14" fontId="18" fillId="0" borderId="1" xfId="0" applyNumberFormat="1" applyFont="1" applyBorder="1" applyAlignment="1">
      <alignment horizontal="center"/>
    </xf>
    <xf numFmtId="14" fontId="8" fillId="120" borderId="1" xfId="0" applyNumberFormat="1" applyFont="1" applyFill="1" applyBorder="1" applyAlignment="1">
      <alignment horizontal="center"/>
    </xf>
    <xf numFmtId="14" fontId="8" fillId="111" borderId="1" xfId="0" applyNumberFormat="1" applyFont="1" applyFill="1" applyBorder="1" applyAlignment="1">
      <alignment horizontal="center"/>
    </xf>
    <xf numFmtId="14" fontId="8" fillId="108" borderId="1" xfId="0" applyNumberFormat="1" applyFont="1" applyFill="1" applyBorder="1" applyAlignment="1">
      <alignment horizontal="center"/>
    </xf>
    <xf numFmtId="14" fontId="8" fillId="6" borderId="1" xfId="0" applyNumberFormat="1" applyFont="1" applyFill="1" applyBorder="1" applyAlignment="1">
      <alignment horizontal="center"/>
    </xf>
    <xf numFmtId="14" fontId="8" fillId="102" borderId="1" xfId="0" applyNumberFormat="1" applyFont="1" applyFill="1" applyBorder="1" applyAlignment="1">
      <alignment horizontal="center"/>
    </xf>
    <xf numFmtId="14" fontId="18" fillId="103" borderId="1" xfId="0" applyNumberFormat="1" applyFont="1" applyFill="1" applyBorder="1" applyAlignment="1">
      <alignment horizontal="center"/>
    </xf>
    <xf numFmtId="0" fontId="18" fillId="0" borderId="1" xfId="0" applyFont="1" applyBorder="1" applyAlignment="1">
      <alignment horizontal="center"/>
    </xf>
    <xf numFmtId="14" fontId="18" fillId="109" borderId="1" xfId="0" applyNumberFormat="1" applyFont="1" applyFill="1" applyBorder="1" applyAlignment="1">
      <alignment horizontal="center"/>
    </xf>
    <xf numFmtId="14" fontId="64" fillId="109" borderId="1" xfId="3" applyNumberFormat="1" applyFont="1" applyFill="1" applyBorder="1" applyAlignment="1">
      <alignment horizontal="center"/>
    </xf>
    <xf numFmtId="14" fontId="8" fillId="196" borderId="1" xfId="0" applyNumberFormat="1" applyFont="1" applyFill="1" applyBorder="1" applyAlignment="1">
      <alignment horizontal="center"/>
    </xf>
    <xf numFmtId="14" fontId="8" fillId="69" borderId="1" xfId="0" applyNumberFormat="1" applyFont="1" applyFill="1" applyBorder="1" applyAlignment="1">
      <alignment horizontal="center"/>
    </xf>
    <xf numFmtId="14" fontId="8" fillId="155" borderId="1" xfId="0" applyNumberFormat="1" applyFont="1" applyFill="1" applyBorder="1" applyAlignment="1">
      <alignment horizontal="center"/>
    </xf>
    <xf numFmtId="14" fontId="8" fillId="192" borderId="1" xfId="0" applyNumberFormat="1" applyFont="1" applyFill="1" applyBorder="1" applyAlignment="1">
      <alignment horizontal="center"/>
    </xf>
    <xf numFmtId="14" fontId="8" fillId="8" borderId="1" xfId="0" applyNumberFormat="1" applyFont="1" applyFill="1" applyBorder="1" applyAlignment="1">
      <alignment horizontal="center"/>
    </xf>
    <xf numFmtId="14" fontId="8" fillId="51" borderId="1" xfId="0" applyNumberFormat="1" applyFont="1" applyFill="1" applyBorder="1" applyAlignment="1">
      <alignment horizontal="center"/>
    </xf>
    <xf numFmtId="14" fontId="8" fillId="184" borderId="1" xfId="0" applyNumberFormat="1" applyFont="1" applyFill="1" applyBorder="1" applyAlignment="1">
      <alignment horizontal="center"/>
    </xf>
    <xf numFmtId="14" fontId="8" fillId="86" borderId="1" xfId="0" applyNumberFormat="1" applyFont="1" applyFill="1" applyBorder="1" applyAlignment="1">
      <alignment horizontal="center"/>
    </xf>
    <xf numFmtId="14" fontId="8" fillId="19" borderId="1" xfId="0" applyNumberFormat="1" applyFont="1" applyFill="1" applyBorder="1" applyAlignment="1">
      <alignment horizontal="center"/>
    </xf>
    <xf numFmtId="14" fontId="8" fillId="11" borderId="1" xfId="0" applyNumberFormat="1" applyFont="1" applyFill="1" applyBorder="1" applyAlignment="1">
      <alignment horizontal="center"/>
    </xf>
    <xf numFmtId="14" fontId="8" fillId="48" borderId="1" xfId="0" applyNumberFormat="1" applyFont="1" applyFill="1" applyBorder="1" applyAlignment="1">
      <alignment horizontal="center"/>
    </xf>
    <xf numFmtId="14" fontId="8" fillId="79" borderId="1" xfId="0" applyNumberFormat="1" applyFont="1" applyFill="1" applyBorder="1" applyAlignment="1">
      <alignment horizontal="center"/>
    </xf>
    <xf numFmtId="14" fontId="8" fillId="50" borderId="1" xfId="0" applyNumberFormat="1" applyFont="1" applyFill="1" applyBorder="1" applyAlignment="1">
      <alignment horizontal="center"/>
    </xf>
    <xf numFmtId="14" fontId="8" fillId="83" borderId="1" xfId="0" applyNumberFormat="1" applyFont="1" applyFill="1" applyBorder="1" applyAlignment="1">
      <alignment horizontal="center"/>
    </xf>
    <xf numFmtId="14" fontId="8" fillId="85" borderId="1" xfId="0" applyNumberFormat="1" applyFont="1" applyFill="1" applyBorder="1" applyAlignment="1">
      <alignment horizontal="center"/>
    </xf>
    <xf numFmtId="14" fontId="8" fillId="142" borderId="1" xfId="0" applyNumberFormat="1" applyFont="1" applyFill="1" applyBorder="1" applyAlignment="1">
      <alignment horizontal="center"/>
    </xf>
    <xf numFmtId="14" fontId="8" fillId="144" borderId="1" xfId="0" applyNumberFormat="1" applyFont="1" applyFill="1" applyBorder="1" applyAlignment="1">
      <alignment horizontal="center"/>
    </xf>
    <xf numFmtId="14" fontId="8" fillId="143" borderId="1" xfId="0" applyNumberFormat="1" applyFont="1" applyFill="1" applyBorder="1" applyAlignment="1">
      <alignment horizontal="center"/>
    </xf>
  </cellXfs>
  <cellStyles count="4">
    <cellStyle name="20 % - Accent1" xfId="1" builtinId="30"/>
    <cellStyle name="Insatisfaisant" xfId="3" builtinId="27"/>
    <cellStyle name="Normal" xfId="0" builtinId="0"/>
    <cellStyle name="Satisfaisant" xfId="2" builtinId="26"/>
  </cellStyles>
  <dxfs count="4"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theme="4" tint="-0.24994659260841701"/>
      </font>
      <fill>
        <patternFill patternType="solid">
          <fgColor theme="4" tint="0.59996337778862885"/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981074</xdr:colOff>
      <xdr:row>18</xdr:row>
      <xdr:rowOff>9524</xdr:rowOff>
    </xdr:from>
    <xdr:to>
      <xdr:col>7</xdr:col>
      <xdr:colOff>1076324</xdr:colOff>
      <xdr:row>18</xdr:row>
      <xdr:rowOff>1219199</xdr:rowOff>
    </xdr:to>
    <xdr:cxnSp macro="">
      <xdr:nvCxnSpPr>
        <xdr:cNvPr id="2" name="Connecteur droi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CxnSpPr>
          <a:cxnSpLocks/>
        </xdr:cNvCxnSpPr>
      </xdr:nvCxnSpPr>
      <xdr:spPr bwMode="auto">
        <a:xfrm>
          <a:off x="4800599" y="23841074"/>
          <a:ext cx="2057400" cy="1209674"/>
        </a:xfrm>
        <a:prstGeom prst="line">
          <a:avLst/>
        </a:prstGeom>
      </xdr:spPr>
      <xdr:style>
        <a:lnRef idx="1">
          <a:schemeClr val="accent1">
            <a:shade val="50000"/>
          </a:schemeClr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981074</xdr:colOff>
      <xdr:row>18</xdr:row>
      <xdr:rowOff>9524</xdr:rowOff>
    </xdr:from>
    <xdr:to>
      <xdr:col>8</xdr:col>
      <xdr:colOff>19049</xdr:colOff>
      <xdr:row>18</xdr:row>
      <xdr:rowOff>1257299</xdr:rowOff>
    </xdr:to>
    <xdr:cxnSp macro="">
      <xdr:nvCxnSpPr>
        <xdr:cNvPr id="3" name="Connecteur droi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CxnSpPr>
          <a:cxnSpLocks/>
        </xdr:cNvCxnSpPr>
      </xdr:nvCxnSpPr>
      <xdr:spPr bwMode="auto">
        <a:xfrm flipV="1">
          <a:off x="4800599" y="23841074"/>
          <a:ext cx="2076449" cy="1247774"/>
        </a:xfrm>
        <a:prstGeom prst="line">
          <a:avLst/>
        </a:prstGeom>
      </xdr:spPr>
      <xdr:style>
        <a:lnRef idx="1">
          <a:schemeClr val="accent1">
            <a:shade val="50000"/>
          </a:schemeClr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962024</xdr:colOff>
      <xdr:row>11</xdr:row>
      <xdr:rowOff>9524</xdr:rowOff>
    </xdr:from>
    <xdr:to>
      <xdr:col>7</xdr:col>
      <xdr:colOff>1066799</xdr:colOff>
      <xdr:row>12</xdr:row>
      <xdr:rowOff>38099</xdr:rowOff>
    </xdr:to>
    <xdr:cxnSp macro="">
      <xdr:nvCxnSpPr>
        <xdr:cNvPr id="4" name="Connecteur droit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CxnSpPr>
          <a:cxnSpLocks/>
        </xdr:cNvCxnSpPr>
      </xdr:nvCxnSpPr>
      <xdr:spPr bwMode="auto">
        <a:xfrm>
          <a:off x="5762624" y="14820898"/>
          <a:ext cx="1085849" cy="2619374"/>
        </a:xfrm>
        <a:prstGeom prst="line">
          <a:avLst/>
        </a:prstGeom>
      </xdr:spPr>
      <xdr:style>
        <a:lnRef idx="1">
          <a:schemeClr val="accent1">
            <a:shade val="50000"/>
          </a:schemeClr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981074</xdr:colOff>
      <xdr:row>10</xdr:row>
      <xdr:rowOff>1219199</xdr:rowOff>
    </xdr:from>
    <xdr:to>
      <xdr:col>7</xdr:col>
      <xdr:colOff>1047749</xdr:colOff>
      <xdr:row>12</xdr:row>
      <xdr:rowOff>19049</xdr:rowOff>
    </xdr:to>
    <xdr:cxnSp macro="">
      <xdr:nvCxnSpPr>
        <xdr:cNvPr id="5" name="Connecteur droit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CxnSpPr>
          <a:cxnSpLocks/>
        </xdr:cNvCxnSpPr>
      </xdr:nvCxnSpPr>
      <xdr:spPr bwMode="auto">
        <a:xfrm flipH="1">
          <a:off x="5781674" y="14773274"/>
          <a:ext cx="1047749" cy="2647949"/>
        </a:xfrm>
        <a:prstGeom prst="line">
          <a:avLst/>
        </a:prstGeom>
      </xdr:spPr>
      <xdr:style>
        <a:lnRef idx="1">
          <a:schemeClr val="accent1">
            <a:shade val="50000"/>
          </a:schemeClr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1066799</xdr:colOff>
      <xdr:row>3</xdr:row>
      <xdr:rowOff>19049</xdr:rowOff>
    </xdr:from>
    <xdr:to>
      <xdr:col>7</xdr:col>
      <xdr:colOff>1066799</xdr:colOff>
      <xdr:row>3</xdr:row>
      <xdr:rowOff>19049</xdr:rowOff>
    </xdr:to>
    <xdr:cxnSp macro="">
      <xdr:nvCxnSpPr>
        <xdr:cNvPr id="6" name="Connecteur droit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CxnSpPr>
          <a:cxnSpLocks/>
        </xdr:cNvCxnSpPr>
      </xdr:nvCxnSpPr>
      <xdr:spPr bwMode="auto">
        <a:xfrm flipH="1">
          <a:off x="6848474" y="6153149"/>
          <a:ext cx="0" cy="0"/>
        </a:xfrm>
        <a:prstGeom prst="line">
          <a:avLst/>
        </a:prstGeom>
      </xdr:spPr>
      <xdr:style>
        <a:lnRef idx="1">
          <a:schemeClr val="accent1">
            <a:shade val="50000"/>
          </a:schemeClr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981073</xdr:colOff>
      <xdr:row>3</xdr:row>
      <xdr:rowOff>19049</xdr:rowOff>
    </xdr:from>
    <xdr:to>
      <xdr:col>6</xdr:col>
      <xdr:colOff>981073</xdr:colOff>
      <xdr:row>3</xdr:row>
      <xdr:rowOff>1676398</xdr:rowOff>
    </xdr:to>
    <xdr:cxnSp macro="">
      <xdr:nvCxnSpPr>
        <xdr:cNvPr id="7" name="Connecteur droit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CxnSpPr>
          <a:cxnSpLocks/>
        </xdr:cNvCxnSpPr>
      </xdr:nvCxnSpPr>
      <xdr:spPr bwMode="auto">
        <a:xfrm>
          <a:off x="4800598" y="6153149"/>
          <a:ext cx="981073" cy="1657350"/>
        </a:xfrm>
        <a:prstGeom prst="line">
          <a:avLst/>
        </a:prstGeom>
      </xdr:spPr>
      <xdr:style>
        <a:lnRef idx="1">
          <a:schemeClr val="accent1">
            <a:shade val="50000"/>
          </a:schemeClr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971549</xdr:colOff>
      <xdr:row>3</xdr:row>
      <xdr:rowOff>19049</xdr:rowOff>
    </xdr:from>
    <xdr:to>
      <xdr:col>7</xdr:col>
      <xdr:colOff>19049</xdr:colOff>
      <xdr:row>3</xdr:row>
      <xdr:rowOff>1657349</xdr:rowOff>
    </xdr:to>
    <xdr:cxnSp macro="">
      <xdr:nvCxnSpPr>
        <xdr:cNvPr id="8" name="Connecteur droit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CxnSpPr>
          <a:cxnSpLocks/>
        </xdr:cNvCxnSpPr>
      </xdr:nvCxnSpPr>
      <xdr:spPr bwMode="auto">
        <a:xfrm flipH="1">
          <a:off x="4791074" y="6153149"/>
          <a:ext cx="1009649" cy="1638299"/>
        </a:xfrm>
        <a:prstGeom prst="line">
          <a:avLst/>
        </a:prstGeom>
      </xdr:spPr>
      <xdr:style>
        <a:lnRef idx="1">
          <a:schemeClr val="accent1">
            <a:shade val="50000"/>
          </a:schemeClr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9524</xdr:colOff>
      <xdr:row>2</xdr:row>
      <xdr:rowOff>28574</xdr:rowOff>
    </xdr:from>
    <xdr:to>
      <xdr:col>7</xdr:col>
      <xdr:colOff>19049</xdr:colOff>
      <xdr:row>3</xdr:row>
      <xdr:rowOff>19049</xdr:rowOff>
    </xdr:to>
    <xdr:cxnSp macro="">
      <xdr:nvCxnSpPr>
        <xdr:cNvPr id="9" name="Connecteur droit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CxnSpPr>
          <a:cxnSpLocks/>
          <a:endCxn id="0" idx="0"/>
        </xdr:cNvCxnSpPr>
      </xdr:nvCxnSpPr>
      <xdr:spPr bwMode="auto">
        <a:xfrm rot="5399976" flipV="1">
          <a:off x="4014787" y="4367212"/>
          <a:ext cx="2581274" cy="990599"/>
        </a:xfrm>
        <a:prstGeom prst="line">
          <a:avLst/>
        </a:prstGeom>
      </xdr:spPr>
      <xdr:style>
        <a:lnRef idx="1">
          <a:schemeClr val="accent1">
            <a:shade val="50000"/>
          </a:schemeClr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981073</xdr:colOff>
      <xdr:row>1</xdr:row>
      <xdr:rowOff>1247773</xdr:rowOff>
    </xdr:from>
    <xdr:to>
      <xdr:col>6</xdr:col>
      <xdr:colOff>981074</xdr:colOff>
      <xdr:row>3</xdr:row>
      <xdr:rowOff>19049</xdr:rowOff>
    </xdr:to>
    <xdr:cxnSp macro="">
      <xdr:nvCxnSpPr>
        <xdr:cNvPr id="10" name="Connecteur droit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CxnSpPr>
          <a:cxnSpLocks/>
          <a:endCxn id="0" idx="0"/>
        </xdr:cNvCxnSpPr>
      </xdr:nvCxnSpPr>
      <xdr:spPr bwMode="auto">
        <a:xfrm rot="5399976">
          <a:off x="3981449" y="4352924"/>
          <a:ext cx="2619374" cy="981075"/>
        </a:xfrm>
        <a:prstGeom prst="line">
          <a:avLst/>
        </a:prstGeom>
      </xdr:spPr>
      <xdr:style>
        <a:lnRef idx="1">
          <a:schemeClr val="accent1">
            <a:shade val="50000"/>
          </a:schemeClr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962024</xdr:colOff>
      <xdr:row>43</xdr:row>
      <xdr:rowOff>476249</xdr:rowOff>
    </xdr:from>
    <xdr:to>
      <xdr:col>8</xdr:col>
      <xdr:colOff>95249</xdr:colOff>
      <xdr:row>45</xdr:row>
      <xdr:rowOff>47623</xdr:rowOff>
    </xdr:to>
    <xdr:cxnSp macro="">
      <xdr:nvCxnSpPr>
        <xdr:cNvPr id="11" name="Connecteur droit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CxnSpPr>
          <a:cxnSpLocks/>
        </xdr:cNvCxnSpPr>
      </xdr:nvCxnSpPr>
      <xdr:spPr bwMode="auto">
        <a:xfrm>
          <a:off x="5762624" y="51377849"/>
          <a:ext cx="1190624" cy="1314450"/>
        </a:xfrm>
        <a:prstGeom prst="line">
          <a:avLst/>
        </a:prstGeom>
      </xdr:spPr>
      <xdr:style>
        <a:lnRef idx="1">
          <a:schemeClr val="accent1">
            <a:shade val="50000"/>
          </a:schemeClr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942974</xdr:colOff>
      <xdr:row>43</xdr:row>
      <xdr:rowOff>457198</xdr:rowOff>
    </xdr:from>
    <xdr:to>
      <xdr:col>8</xdr:col>
      <xdr:colOff>19049</xdr:colOff>
      <xdr:row>44</xdr:row>
      <xdr:rowOff>1257299</xdr:rowOff>
    </xdr:to>
    <xdr:cxnSp macro="">
      <xdr:nvCxnSpPr>
        <xdr:cNvPr id="12" name="Connecteur droit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CxnSpPr>
          <a:cxnSpLocks/>
        </xdr:cNvCxnSpPr>
      </xdr:nvCxnSpPr>
      <xdr:spPr bwMode="auto">
        <a:xfrm flipH="1">
          <a:off x="5743574" y="51358799"/>
          <a:ext cx="1133474" cy="1285875"/>
        </a:xfrm>
        <a:prstGeom prst="line">
          <a:avLst/>
        </a:prstGeom>
      </xdr:spPr>
      <xdr:style>
        <a:lnRef idx="1">
          <a:schemeClr val="accent1">
            <a:shade val="50000"/>
          </a:schemeClr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942974</xdr:colOff>
      <xdr:row>24</xdr:row>
      <xdr:rowOff>457198</xdr:rowOff>
    </xdr:from>
    <xdr:to>
      <xdr:col>8</xdr:col>
      <xdr:colOff>66673</xdr:colOff>
      <xdr:row>26</xdr:row>
      <xdr:rowOff>38099</xdr:rowOff>
    </xdr:to>
    <xdr:cxnSp macro="">
      <xdr:nvCxnSpPr>
        <xdr:cNvPr id="13" name="Connecteur droit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CxnSpPr>
          <a:cxnSpLocks/>
        </xdr:cNvCxnSpPr>
      </xdr:nvCxnSpPr>
      <xdr:spPr bwMode="auto">
        <a:xfrm>
          <a:off x="5743574" y="32127824"/>
          <a:ext cx="1181099" cy="1362074"/>
        </a:xfrm>
        <a:prstGeom prst="line">
          <a:avLst/>
        </a:prstGeom>
      </xdr:spPr>
      <xdr:style>
        <a:lnRef idx="1">
          <a:schemeClr val="accent1">
            <a:shade val="50000"/>
          </a:schemeClr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24</xdr:row>
      <xdr:rowOff>447674</xdr:rowOff>
    </xdr:from>
    <xdr:to>
      <xdr:col>8</xdr:col>
      <xdr:colOff>19049</xdr:colOff>
      <xdr:row>25</xdr:row>
      <xdr:rowOff>1276348</xdr:rowOff>
    </xdr:to>
    <xdr:cxnSp macro="">
      <xdr:nvCxnSpPr>
        <xdr:cNvPr id="14" name="Connecteur droit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CxnSpPr>
          <a:cxnSpLocks/>
        </xdr:cNvCxnSpPr>
      </xdr:nvCxnSpPr>
      <xdr:spPr bwMode="auto">
        <a:xfrm flipH="1">
          <a:off x="5810249" y="32118299"/>
          <a:ext cx="1066799" cy="1314449"/>
        </a:xfrm>
        <a:prstGeom prst="line">
          <a:avLst/>
        </a:prstGeom>
      </xdr:spPr>
      <xdr:style>
        <a:lnRef idx="1">
          <a:schemeClr val="accent1">
            <a:shade val="50000"/>
          </a:schemeClr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ce.0540078@ac-nancy-metz.fr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ce.0880020U@ac-nancy-metz.fr" TargetMode="External"/><Relationship Id="rId1" Type="http://schemas.openxmlformats.org/officeDocument/2006/relationships/hyperlink" Target="mailto:ce.0570100@ac-nancy-metz.fr" TargetMode="External"/><Relationship Id="rId6" Type="http://schemas.openxmlformats.org/officeDocument/2006/relationships/hyperlink" Target="mailto:ce.0880020U@ac-nancy-metz.fr" TargetMode="External"/><Relationship Id="rId5" Type="http://schemas.openxmlformats.org/officeDocument/2006/relationships/hyperlink" Target="mailto:ce.0570100@ac-nancy-metz.fr" TargetMode="External"/><Relationship Id="rId4" Type="http://schemas.openxmlformats.org/officeDocument/2006/relationships/hyperlink" Target="mailto:ce.0572171a@ac-nancy-metz.f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mailto:ce.0570100@ac-nancy-metz.fr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3" Type="http://schemas.openxmlformats.org/officeDocument/2006/relationships/hyperlink" Target="mailto:ce.0540004L@ac-nancy-metz.fr" TargetMode="External"/><Relationship Id="rId18" Type="http://schemas.openxmlformats.org/officeDocument/2006/relationships/hyperlink" Target="mailto:mellie.thary@ac-nancy-metz.fr" TargetMode="External"/><Relationship Id="rId26" Type="http://schemas.openxmlformats.org/officeDocument/2006/relationships/hyperlink" Target="mailto:Lena.Dessertaine@ac-nancy-metz.fr" TargetMode="External"/><Relationship Id="rId39" Type="http://schemas.openxmlformats.org/officeDocument/2006/relationships/hyperlink" Target="mailto:louise.masson@ac-nancy-metz.fr" TargetMode="External"/><Relationship Id="rId21" Type="http://schemas.openxmlformats.org/officeDocument/2006/relationships/hyperlink" Target="mailto:ikamoud-din.saindou@ac-nancy-metz.fr" TargetMode="External"/><Relationship Id="rId34" Type="http://schemas.openxmlformats.org/officeDocument/2006/relationships/hyperlink" Target="mailto:marie.da-fonte@ac-nancy-metz.fr" TargetMode="External"/><Relationship Id="rId42" Type="http://schemas.openxmlformats.org/officeDocument/2006/relationships/drawing" Target="../drawings/drawing1.xml"/><Relationship Id="rId7" Type="http://schemas.openxmlformats.org/officeDocument/2006/relationships/hyperlink" Target="mailto:Severin.Pelini@ac-nancy-metz.fr" TargetMode="External"/><Relationship Id="rId2" Type="http://schemas.openxmlformats.org/officeDocument/2006/relationships/hyperlink" Target="mailto:eva.gerard@ac-nancy-metz.fr" TargetMode="External"/><Relationship Id="rId16" Type="http://schemas.openxmlformats.org/officeDocument/2006/relationships/hyperlink" Target="mailto:ce.0880030E@ac-nancy-metz.fr" TargetMode="External"/><Relationship Id="rId20" Type="http://schemas.openxmlformats.org/officeDocument/2006/relationships/hyperlink" Target="mailto:Mathilde.Bedon1@ac-nancy-metz.fr" TargetMode="External"/><Relationship Id="rId29" Type="http://schemas.openxmlformats.org/officeDocument/2006/relationships/hyperlink" Target="mailto:nicolas-denis-j.le-douarin@ac-nancy-metz.fr" TargetMode="External"/><Relationship Id="rId41" Type="http://schemas.openxmlformats.org/officeDocument/2006/relationships/hyperlink" Target="mailto:ce.0550008@ac-nancy-metz.fr" TargetMode="External"/><Relationship Id="rId1" Type="http://schemas.openxmlformats.org/officeDocument/2006/relationships/hyperlink" Target="mailto:ce.0572184P@ac-nancy-metz.fr" TargetMode="External"/><Relationship Id="rId6" Type="http://schemas.openxmlformats.org/officeDocument/2006/relationships/hyperlink" Target="mailto:ce.0572480L@ac-nancy-metz.fr" TargetMode="External"/><Relationship Id="rId11" Type="http://schemas.openxmlformats.org/officeDocument/2006/relationships/hyperlink" Target="mailto:ce.0880055G@ac-nancy-metz.fr" TargetMode="External"/><Relationship Id="rId24" Type="http://schemas.openxmlformats.org/officeDocument/2006/relationships/hyperlink" Target="mailto:oceane.grah@ac-nancy-metz.fr" TargetMode="External"/><Relationship Id="rId32" Type="http://schemas.openxmlformats.org/officeDocument/2006/relationships/hyperlink" Target="mailto:ce.0572164@ac-nancy-metz.fr" TargetMode="External"/><Relationship Id="rId37" Type="http://schemas.openxmlformats.org/officeDocument/2006/relationships/hyperlink" Target="mailto:ce.0572164T@ac-nancy-metz.fr" TargetMode="External"/><Relationship Id="rId40" Type="http://schemas.openxmlformats.org/officeDocument/2006/relationships/hyperlink" Target="mailto:ce.0540041B@ac-nancy-metz.fr" TargetMode="External"/><Relationship Id="rId5" Type="http://schemas.openxmlformats.org/officeDocument/2006/relationships/hyperlink" Target="mailto:Thomas.Ory@ac-nancy-metz.fr" TargetMode="External"/><Relationship Id="rId15" Type="http://schemas.openxmlformats.org/officeDocument/2006/relationships/hyperlink" Target="mailto:Mathilde.Claudon@ac-nancy-metz.fr" TargetMode="External"/><Relationship Id="rId23" Type="http://schemas.openxmlformats.org/officeDocument/2006/relationships/hyperlink" Target="mailto:Cedric.Lemire@ac-nancy-metz.fr" TargetMode="External"/><Relationship Id="rId28" Type="http://schemas.openxmlformats.org/officeDocument/2006/relationships/hyperlink" Target="mailto:ce.0540030P@ac-nancy-metz.fr" TargetMode="External"/><Relationship Id="rId36" Type="http://schemas.openxmlformats.org/officeDocument/2006/relationships/hyperlink" Target="mailto:laetitia-odette.devot@ac-nancy-metz.fr" TargetMode="External"/><Relationship Id="rId10" Type="http://schemas.openxmlformats.org/officeDocument/2006/relationships/hyperlink" Target="mailto:Mickael.Castellanet@ac-nancy-metz.fr" TargetMode="External"/><Relationship Id="rId19" Type="http://schemas.openxmlformats.org/officeDocument/2006/relationships/hyperlink" Target="mailto:Axel.Aubert1@ac-nancy-metz.fr" TargetMode="External"/><Relationship Id="rId31" Type="http://schemas.openxmlformats.org/officeDocument/2006/relationships/hyperlink" Target="mailto:emeline.coquerel@ac-nancy-metz.fr" TargetMode="External"/><Relationship Id="rId4" Type="http://schemas.openxmlformats.org/officeDocument/2006/relationships/hyperlink" Target="mailto:ce.0573227Y@ac-nancy-metz.fr" TargetMode="External"/><Relationship Id="rId9" Type="http://schemas.openxmlformats.org/officeDocument/2006/relationships/hyperlink" Target="mailto:robin-jacques.schmitt@ac-nancy-metz.fr" TargetMode="External"/><Relationship Id="rId14" Type="http://schemas.openxmlformats.org/officeDocument/2006/relationships/hyperlink" Target="mailto:ce.0540037X@ac-nancy-metz.fr" TargetMode="External"/><Relationship Id="rId22" Type="http://schemas.openxmlformats.org/officeDocument/2006/relationships/hyperlink" Target="mailto:Theo.Nunez@ac-nancy-metz.fr" TargetMode="External"/><Relationship Id="rId27" Type="http://schemas.openxmlformats.org/officeDocument/2006/relationships/hyperlink" Target="mailto:ce.0540030P@ac-nancy-metz.fr" TargetMode="External"/><Relationship Id="rId30" Type="http://schemas.openxmlformats.org/officeDocument/2006/relationships/hyperlink" Target="mailto:Melisande.Harre@ac-nancy-metz.fr" TargetMode="External"/><Relationship Id="rId35" Type="http://schemas.openxmlformats.org/officeDocument/2006/relationships/hyperlink" Target="mailto:ce.0540044E@ac-nancy-metz.fr" TargetMode="External"/><Relationship Id="rId8" Type="http://schemas.openxmlformats.org/officeDocument/2006/relationships/hyperlink" Target="mailto:ce.0570077Z@ac-nancy-metz.fr" TargetMode="External"/><Relationship Id="rId3" Type="http://schemas.openxmlformats.org/officeDocument/2006/relationships/hyperlink" Target="mailto:Mathieu.Kempf@ac-nancy-metz.fr" TargetMode="External"/><Relationship Id="rId12" Type="http://schemas.openxmlformats.org/officeDocument/2006/relationships/hyperlink" Target="mailto:clement-claude.estevez@ac-nancy-metz.fr" TargetMode="External"/><Relationship Id="rId17" Type="http://schemas.openxmlformats.org/officeDocument/2006/relationships/hyperlink" Target="mailto:ce.0880005C@ac-nancy-metz.fr" TargetMode="External"/><Relationship Id="rId25" Type="http://schemas.openxmlformats.org/officeDocument/2006/relationships/hyperlink" Target="mailto:Valentine.Fanucchi@ac-nancy-metz.fr" TargetMode="External"/><Relationship Id="rId33" Type="http://schemas.openxmlformats.org/officeDocument/2006/relationships/hyperlink" Target="mailto:ce.0573269@ac-nancy-metz.fr" TargetMode="External"/><Relationship Id="rId38" Type="http://schemas.openxmlformats.org/officeDocument/2006/relationships/hyperlink" Target="mailto:estelle-emilien.leclet@ac-nancy-metz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138"/>
  <sheetViews>
    <sheetView zoomScale="80" zoomScaleNormal="80" workbookViewId="0">
      <pane xSplit="5" ySplit="1" topLeftCell="F24" activePane="bottomRight" state="frozen"/>
      <selection activeCell="M848" sqref="M848"/>
      <selection pane="topRight"/>
      <selection pane="bottomLeft"/>
      <selection pane="bottomRight" activeCell="J416" sqref="J1:J1048576"/>
    </sheetView>
  </sheetViews>
  <sheetFormatPr baseColWidth="10" defaultRowHeight="15.75" x14ac:dyDescent="0.25"/>
  <cols>
    <col min="1" max="1" width="17.5703125" style="1" customWidth="1"/>
    <col min="2" max="2" width="11.42578125" style="1"/>
    <col min="3" max="5" width="11.42578125" style="1" customWidth="1"/>
    <col min="6" max="10" width="11.42578125" style="1"/>
    <col min="11" max="11" width="13.28515625" style="1" hidden="1" customWidth="1"/>
    <col min="12" max="12" width="11.42578125" style="1" hidden="1" customWidth="1"/>
    <col min="13" max="13" width="11.42578125" style="1"/>
    <col min="14" max="14" width="11.42578125" style="2"/>
    <col min="15" max="15" width="11.85546875" style="2" customWidth="1"/>
    <col min="16" max="16" width="18.85546875" style="2" bestFit="1"/>
    <col min="17" max="17" width="12.28515625" style="2" customWidth="1"/>
    <col min="18" max="18" width="16.140625" style="2" customWidth="1"/>
    <col min="19" max="19" width="40.140625" style="2" customWidth="1"/>
    <col min="20" max="20" width="18.42578125" style="2" bestFit="1" customWidth="1"/>
    <col min="21" max="21" width="17" style="2" bestFit="1" customWidth="1"/>
    <col min="22" max="22" width="17.5703125" style="3" customWidth="1"/>
    <col min="23" max="23" width="50" style="1" bestFit="1" customWidth="1"/>
    <col min="24" max="24" width="28.5703125" style="1" customWidth="1"/>
    <col min="25" max="25" width="17.42578125" style="1" customWidth="1"/>
    <col min="26" max="26" width="11.42578125" style="1"/>
    <col min="27" max="27" width="21.7109375" style="4" customWidth="1"/>
    <col min="28" max="16384" width="11.42578125" style="1"/>
  </cols>
  <sheetData>
    <row r="1" spans="1:28" ht="152.25" customHeight="1" x14ac:dyDescent="0.2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/>
      <c r="G1" s="5"/>
      <c r="H1" s="5"/>
      <c r="I1" s="5"/>
      <c r="J1" s="5" t="s">
        <v>5</v>
      </c>
      <c r="K1" s="5" t="s">
        <v>6</v>
      </c>
      <c r="L1" s="5" t="s">
        <v>7</v>
      </c>
      <c r="M1" s="5" t="s">
        <v>8</v>
      </c>
      <c r="N1" s="5" t="s">
        <v>9</v>
      </c>
      <c r="O1" s="5" t="s">
        <v>10</v>
      </c>
      <c r="P1" s="5" t="s">
        <v>11</v>
      </c>
      <c r="Q1" s="5" t="s">
        <v>12</v>
      </c>
      <c r="R1" s="6" t="s">
        <v>13</v>
      </c>
      <c r="S1" s="5" t="s">
        <v>14</v>
      </c>
      <c r="T1" s="5" t="s">
        <v>15</v>
      </c>
      <c r="U1" s="5" t="s">
        <v>16</v>
      </c>
      <c r="V1" s="5" t="s">
        <v>17</v>
      </c>
      <c r="W1" s="5" t="s">
        <v>18</v>
      </c>
      <c r="X1" s="5" t="s">
        <v>19</v>
      </c>
      <c r="Y1" s="7"/>
      <c r="Z1" s="8"/>
      <c r="AA1" s="9"/>
      <c r="AB1" s="8"/>
    </row>
    <row r="2" spans="1:28" ht="18.75" customHeight="1" x14ac:dyDescent="0.35">
      <c r="A2" s="1401">
        <v>1</v>
      </c>
      <c r="B2" s="584">
        <v>1</v>
      </c>
      <c r="C2" s="1402">
        <v>58</v>
      </c>
      <c r="D2" s="12" t="s">
        <v>20</v>
      </c>
      <c r="E2" s="13">
        <v>45</v>
      </c>
      <c r="F2" s="14" t="s">
        <v>21</v>
      </c>
      <c r="G2" s="15" t="s">
        <v>22</v>
      </c>
      <c r="H2" s="16" t="s">
        <v>23</v>
      </c>
      <c r="I2" s="16" t="str">
        <f t="shared" ref="I2:I9" si="0">"ce."&amp;LEFT(J2,7)&amp;"@ac-nancy-metz.fr"</f>
        <v>ce.0881369@ac-nancy-metz.fr</v>
      </c>
      <c r="J2" s="14" t="s">
        <v>24</v>
      </c>
      <c r="K2" s="14">
        <v>36</v>
      </c>
      <c r="L2" s="17">
        <f t="shared" ref="L2:L9" si="1">K2/6</f>
        <v>6</v>
      </c>
      <c r="M2" s="14">
        <f t="shared" ref="M2:M9" si="2">ROUNDUP(L2,0)</f>
        <v>6</v>
      </c>
      <c r="N2" s="18">
        <f>SUM(M2:M9)</f>
        <v>70</v>
      </c>
      <c r="O2" s="18">
        <v>70</v>
      </c>
      <c r="P2" s="19">
        <v>59</v>
      </c>
      <c r="Q2" s="18"/>
      <c r="R2" s="20" t="s">
        <v>25</v>
      </c>
      <c r="S2" s="594" t="s">
        <v>26</v>
      </c>
      <c r="T2" s="595">
        <v>44824</v>
      </c>
      <c r="U2" s="595">
        <v>44825</v>
      </c>
      <c r="V2" s="24" t="s">
        <v>27</v>
      </c>
      <c r="W2" s="596"/>
      <c r="X2" s="25" t="s">
        <v>28</v>
      </c>
    </row>
    <row r="3" spans="1:28" ht="18.75" customHeight="1" x14ac:dyDescent="0.25">
      <c r="A3" s="1401"/>
      <c r="B3" s="584">
        <v>1</v>
      </c>
      <c r="C3" s="1402"/>
      <c r="D3" s="12" t="s">
        <v>20</v>
      </c>
      <c r="E3" s="13">
        <v>45</v>
      </c>
      <c r="F3" s="14" t="s">
        <v>21</v>
      </c>
      <c r="G3" s="15" t="s">
        <v>29</v>
      </c>
      <c r="H3" s="16" t="s">
        <v>30</v>
      </c>
      <c r="I3" s="16" t="str">
        <f t="shared" si="0"/>
        <v>ce.0880002@ac-nancy-metz.fr</v>
      </c>
      <c r="J3" s="14" t="s">
        <v>31</v>
      </c>
      <c r="K3" s="14">
        <v>19</v>
      </c>
      <c r="L3" s="17">
        <f t="shared" si="1"/>
        <v>3.1666666666666665</v>
      </c>
      <c r="M3" s="14">
        <f t="shared" si="2"/>
        <v>4</v>
      </c>
      <c r="N3" s="18"/>
      <c r="O3" s="18"/>
      <c r="P3" s="18"/>
      <c r="Q3" s="18"/>
      <c r="R3" s="20"/>
      <c r="S3" s="594" t="s">
        <v>26</v>
      </c>
      <c r="T3" s="595">
        <v>44824</v>
      </c>
      <c r="U3" s="595">
        <v>44825</v>
      </c>
      <c r="V3" s="24" t="s">
        <v>27</v>
      </c>
      <c r="W3" s="596"/>
      <c r="X3" s="25" t="s">
        <v>28</v>
      </c>
    </row>
    <row r="4" spans="1:28" ht="18.75" customHeight="1" x14ac:dyDescent="0.25">
      <c r="A4" s="1401"/>
      <c r="B4" s="584">
        <v>1</v>
      </c>
      <c r="C4" s="1402"/>
      <c r="D4" s="12" t="s">
        <v>20</v>
      </c>
      <c r="E4" s="13">
        <v>45</v>
      </c>
      <c r="F4" s="14" t="s">
        <v>32</v>
      </c>
      <c r="G4" s="26" t="s">
        <v>33</v>
      </c>
      <c r="H4" s="16" t="s">
        <v>30</v>
      </c>
      <c r="I4" s="16" t="str">
        <f t="shared" si="0"/>
        <v>ce.0880001@ac-nancy-metz.fr</v>
      </c>
      <c r="J4" s="27" t="s">
        <v>34</v>
      </c>
      <c r="K4" s="27">
        <v>35</v>
      </c>
      <c r="L4" s="17">
        <f t="shared" si="1"/>
        <v>5.833333333333333</v>
      </c>
      <c r="M4" s="14">
        <f t="shared" si="2"/>
        <v>6</v>
      </c>
      <c r="N4" s="18"/>
      <c r="O4" s="18"/>
      <c r="P4" s="18"/>
      <c r="Q4" s="18"/>
      <c r="R4" s="20"/>
      <c r="S4" s="594" t="s">
        <v>26</v>
      </c>
      <c r="T4" s="595">
        <v>44824</v>
      </c>
      <c r="U4" s="595">
        <v>44825</v>
      </c>
      <c r="V4" s="24" t="s">
        <v>27</v>
      </c>
      <c r="W4" s="596"/>
      <c r="X4" s="25" t="s">
        <v>28</v>
      </c>
    </row>
    <row r="5" spans="1:28" ht="18.75" customHeight="1" x14ac:dyDescent="0.25">
      <c r="A5" s="1401"/>
      <c r="B5" s="584">
        <v>1</v>
      </c>
      <c r="C5" s="1402"/>
      <c r="D5" s="12" t="s">
        <v>20</v>
      </c>
      <c r="E5" s="13">
        <v>69</v>
      </c>
      <c r="F5" s="28" t="s">
        <v>35</v>
      </c>
      <c r="G5" s="29" t="s">
        <v>36</v>
      </c>
      <c r="H5" s="30" t="s">
        <v>37</v>
      </c>
      <c r="I5" s="30" t="str">
        <f t="shared" si="0"/>
        <v>ce.0880021@ac-nancy-metz.fr</v>
      </c>
      <c r="J5" s="31" t="s">
        <v>38</v>
      </c>
      <c r="K5" s="31">
        <v>120</v>
      </c>
      <c r="L5" s="17">
        <f t="shared" si="1"/>
        <v>20</v>
      </c>
      <c r="M5" s="31">
        <f t="shared" si="2"/>
        <v>20</v>
      </c>
      <c r="N5" s="32"/>
      <c r="O5" s="32"/>
      <c r="P5" s="32"/>
      <c r="Q5" s="33" t="s">
        <v>39</v>
      </c>
      <c r="R5" s="20"/>
      <c r="S5" s="594" t="s">
        <v>26</v>
      </c>
      <c r="T5" s="595">
        <v>44824</v>
      </c>
      <c r="U5" s="595">
        <v>44825</v>
      </c>
      <c r="V5" s="34" t="s">
        <v>27</v>
      </c>
      <c r="W5" s="588"/>
      <c r="X5" s="25" t="s">
        <v>28</v>
      </c>
    </row>
    <row r="6" spans="1:28" ht="18.75" customHeight="1" x14ac:dyDescent="0.25">
      <c r="A6" s="1401"/>
      <c r="B6" s="584">
        <v>1</v>
      </c>
      <c r="C6" s="1402"/>
      <c r="D6" s="12" t="s">
        <v>20</v>
      </c>
      <c r="E6" s="13">
        <v>69</v>
      </c>
      <c r="F6" s="31" t="s">
        <v>21</v>
      </c>
      <c r="G6" s="29" t="s">
        <v>40</v>
      </c>
      <c r="H6" s="30" t="s">
        <v>41</v>
      </c>
      <c r="I6" s="30" t="str">
        <f t="shared" si="0"/>
        <v>ce.0881146@ac-nancy-metz.fr</v>
      </c>
      <c r="J6" s="31" t="s">
        <v>42</v>
      </c>
      <c r="K6" s="31">
        <v>64</v>
      </c>
      <c r="L6" s="17">
        <f t="shared" si="1"/>
        <v>10.666666666666666</v>
      </c>
      <c r="M6" s="31">
        <f t="shared" si="2"/>
        <v>11</v>
      </c>
      <c r="N6" s="32"/>
      <c r="O6" s="32"/>
      <c r="P6" s="32"/>
      <c r="Q6" s="32"/>
      <c r="R6" s="20"/>
      <c r="S6" s="594" t="s">
        <v>26</v>
      </c>
      <c r="T6" s="595">
        <v>44824</v>
      </c>
      <c r="U6" s="595">
        <v>44825</v>
      </c>
      <c r="V6" s="34" t="s">
        <v>27</v>
      </c>
      <c r="W6" s="588"/>
      <c r="X6" s="25" t="s">
        <v>28</v>
      </c>
    </row>
    <row r="7" spans="1:28" ht="18.75" customHeight="1" x14ac:dyDescent="0.25">
      <c r="A7" s="1401"/>
      <c r="B7" s="584">
        <v>1</v>
      </c>
      <c r="C7" s="1402"/>
      <c r="D7" s="12" t="s">
        <v>20</v>
      </c>
      <c r="E7" s="13">
        <v>69</v>
      </c>
      <c r="F7" s="31" t="s">
        <v>21</v>
      </c>
      <c r="G7" s="29" t="s">
        <v>43</v>
      </c>
      <c r="H7" s="30" t="s">
        <v>41</v>
      </c>
      <c r="I7" s="30" t="str">
        <f t="shared" si="0"/>
        <v>ce.0880150@ac-nancy-metz.fr</v>
      </c>
      <c r="J7" s="31" t="s">
        <v>44</v>
      </c>
      <c r="K7" s="31">
        <v>47</v>
      </c>
      <c r="L7" s="17">
        <f t="shared" si="1"/>
        <v>7.833333333333333</v>
      </c>
      <c r="M7" s="31">
        <f t="shared" si="2"/>
        <v>8</v>
      </c>
      <c r="N7" s="32"/>
      <c r="O7" s="32"/>
      <c r="P7" s="32"/>
      <c r="Q7" s="32"/>
      <c r="R7" s="20"/>
      <c r="S7" s="594" t="s">
        <v>26</v>
      </c>
      <c r="T7" s="595">
        <v>44824</v>
      </c>
      <c r="U7" s="595">
        <v>44825</v>
      </c>
      <c r="V7" s="34" t="s">
        <v>27</v>
      </c>
      <c r="W7" s="588"/>
      <c r="X7" s="25" t="s">
        <v>28</v>
      </c>
    </row>
    <row r="8" spans="1:28" ht="18.75" customHeight="1" x14ac:dyDescent="0.25">
      <c r="A8" s="1401"/>
      <c r="B8" s="584">
        <v>1</v>
      </c>
      <c r="C8" s="1402"/>
      <c r="D8" s="12" t="s">
        <v>20</v>
      </c>
      <c r="E8" s="13">
        <v>69</v>
      </c>
      <c r="F8" s="31" t="s">
        <v>45</v>
      </c>
      <c r="G8" s="29" t="s">
        <v>46</v>
      </c>
      <c r="H8" s="30" t="s">
        <v>37</v>
      </c>
      <c r="I8" s="30" t="str">
        <f t="shared" si="0"/>
        <v>ce.0881119@ac-nancy-metz.fr</v>
      </c>
      <c r="J8" s="35" t="s">
        <v>47</v>
      </c>
      <c r="K8" s="35">
        <v>40</v>
      </c>
      <c r="L8" s="17">
        <f t="shared" si="1"/>
        <v>6.666666666666667</v>
      </c>
      <c r="M8" s="31">
        <f t="shared" si="2"/>
        <v>7</v>
      </c>
      <c r="N8" s="32"/>
      <c r="O8" s="32"/>
      <c r="P8" s="32"/>
      <c r="Q8" s="32"/>
      <c r="R8" s="20"/>
      <c r="S8" s="594" t="s">
        <v>26</v>
      </c>
      <c r="T8" s="595">
        <v>44824</v>
      </c>
      <c r="U8" s="595">
        <v>44825</v>
      </c>
      <c r="V8" s="34" t="s">
        <v>27</v>
      </c>
      <c r="W8" s="588"/>
      <c r="X8" s="25" t="s">
        <v>28</v>
      </c>
    </row>
    <row r="9" spans="1:28" ht="18.75" customHeight="1" x14ac:dyDescent="0.25">
      <c r="A9" s="1401"/>
      <c r="B9" s="584">
        <v>1</v>
      </c>
      <c r="C9" s="1402"/>
      <c r="D9" s="36" t="s">
        <v>48</v>
      </c>
      <c r="E9" s="37" t="s">
        <v>49</v>
      </c>
      <c r="F9" s="14" t="s">
        <v>50</v>
      </c>
      <c r="G9" s="15" t="s">
        <v>51</v>
      </c>
      <c r="H9" s="16" t="s">
        <v>52</v>
      </c>
      <c r="I9" s="16" t="str">
        <f t="shared" si="0"/>
        <v>ce.0880004@ac-nancy-metz.fr</v>
      </c>
      <c r="J9" s="14" t="s">
        <v>53</v>
      </c>
      <c r="K9" s="14">
        <v>46</v>
      </c>
      <c r="L9" s="17">
        <f t="shared" si="1"/>
        <v>7.666666666666667</v>
      </c>
      <c r="M9" s="14">
        <f t="shared" si="2"/>
        <v>8</v>
      </c>
      <c r="N9" s="18"/>
      <c r="O9" s="18"/>
      <c r="P9" s="18"/>
      <c r="Q9" s="18"/>
      <c r="R9" s="20"/>
      <c r="S9" s="594" t="s">
        <v>26</v>
      </c>
      <c r="T9" s="595">
        <v>44824</v>
      </c>
      <c r="U9" s="595">
        <v>44825</v>
      </c>
      <c r="V9" s="34" t="s">
        <v>27</v>
      </c>
      <c r="W9" s="588"/>
      <c r="X9" s="25" t="s">
        <v>28</v>
      </c>
    </row>
    <row r="10" spans="1:28" ht="18.75" customHeight="1" x14ac:dyDescent="0.25">
      <c r="A10" s="584" t="s">
        <v>54</v>
      </c>
      <c r="B10" s="584"/>
      <c r="C10" s="11" t="s">
        <v>55</v>
      </c>
      <c r="D10" s="12"/>
      <c r="E10" s="37"/>
      <c r="F10" s="12"/>
      <c r="G10" s="39"/>
      <c r="H10" s="40"/>
      <c r="I10" s="40"/>
      <c r="J10" s="12"/>
      <c r="K10" s="12"/>
      <c r="L10" s="12"/>
      <c r="M10" s="12"/>
      <c r="N10" s="41"/>
      <c r="O10" s="41"/>
      <c r="P10" s="41"/>
      <c r="Q10" s="41"/>
      <c r="R10" s="42"/>
      <c r="S10" s="41"/>
      <c r="T10" s="43"/>
      <c r="U10" s="43"/>
      <c r="V10" s="34"/>
      <c r="W10" s="588"/>
      <c r="X10" s="25"/>
    </row>
    <row r="11" spans="1:28" ht="18.75" x14ac:dyDescent="0.3">
      <c r="A11" s="44"/>
      <c r="B11" s="44"/>
      <c r="C11" s="44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41"/>
      <c r="O11" s="41"/>
      <c r="P11" s="41"/>
      <c r="Q11" s="41"/>
      <c r="R11" s="41"/>
      <c r="S11" s="41"/>
      <c r="T11" s="41"/>
      <c r="U11" s="41"/>
      <c r="V11" s="45"/>
      <c r="W11" s="588"/>
      <c r="X11" s="38"/>
    </row>
    <row r="12" spans="1:28" ht="21" x14ac:dyDescent="0.35">
      <c r="A12" s="1434">
        <v>2</v>
      </c>
      <c r="B12" s="46">
        <v>1</v>
      </c>
      <c r="C12" s="46"/>
      <c r="D12" s="12" t="s">
        <v>56</v>
      </c>
      <c r="E12" s="47">
        <v>1</v>
      </c>
      <c r="F12" s="227" t="s">
        <v>21</v>
      </c>
      <c r="G12" s="228" t="s">
        <v>57</v>
      </c>
      <c r="H12" s="229" t="s">
        <v>58</v>
      </c>
      <c r="I12" s="229" t="str">
        <f t="shared" ref="I12:I75" si="3">"ce."&amp;LEFT(J12,7)&amp;"@ac-nancy-metz.fr"</f>
        <v>ce.0540115@ac-nancy-metz.fr</v>
      </c>
      <c r="J12" s="227" t="s">
        <v>59</v>
      </c>
      <c r="K12" s="227">
        <v>38</v>
      </c>
      <c r="L12" s="227">
        <f t="shared" ref="L12:L75" si="4">K12/6</f>
        <v>6.333333333333333</v>
      </c>
      <c r="M12" s="227">
        <f t="shared" ref="M12:M75" si="5">ROUNDUP(L12,0)</f>
        <v>7</v>
      </c>
      <c r="N12" s="230">
        <f>SUM(M12:M17)</f>
        <v>65</v>
      </c>
      <c r="O12" s="230">
        <v>65</v>
      </c>
      <c r="P12" s="231">
        <v>50</v>
      </c>
      <c r="Q12" s="230"/>
      <c r="R12" s="234" t="s">
        <v>60</v>
      </c>
      <c r="S12" s="656" t="s">
        <v>26</v>
      </c>
      <c r="T12" s="657">
        <v>44824</v>
      </c>
      <c r="U12" s="657">
        <v>44825</v>
      </c>
      <c r="V12" s="45" t="s">
        <v>61</v>
      </c>
      <c r="W12" s="588"/>
      <c r="X12" s="38" t="s">
        <v>62</v>
      </c>
    </row>
    <row r="13" spans="1:28" ht="18.75" x14ac:dyDescent="0.25">
      <c r="A13" s="1434"/>
      <c r="B13" s="46">
        <v>1</v>
      </c>
      <c r="C13" s="46"/>
      <c r="D13" s="12" t="s">
        <v>63</v>
      </c>
      <c r="E13" s="47">
        <v>1</v>
      </c>
      <c r="F13" s="227" t="s">
        <v>21</v>
      </c>
      <c r="G13" s="228" t="s">
        <v>43</v>
      </c>
      <c r="H13" s="229" t="s">
        <v>58</v>
      </c>
      <c r="I13" s="229" t="str">
        <f t="shared" si="3"/>
        <v>ce.0540008@ac-nancy-metz.fr</v>
      </c>
      <c r="J13" s="227" t="s">
        <v>64</v>
      </c>
      <c r="K13" s="227">
        <v>30</v>
      </c>
      <c r="L13" s="227">
        <f t="shared" si="4"/>
        <v>5</v>
      </c>
      <c r="M13" s="227">
        <f t="shared" si="5"/>
        <v>5</v>
      </c>
      <c r="N13" s="230"/>
      <c r="O13" s="230"/>
      <c r="P13" s="230"/>
      <c r="Q13" s="230"/>
      <c r="R13" s="234"/>
      <c r="S13" s="656" t="s">
        <v>26</v>
      </c>
      <c r="T13" s="657">
        <v>44824</v>
      </c>
      <c r="U13" s="657">
        <v>44825</v>
      </c>
      <c r="V13" s="45" t="s">
        <v>61</v>
      </c>
      <c r="W13" s="588"/>
      <c r="X13" s="38" t="s">
        <v>62</v>
      </c>
    </row>
    <row r="14" spans="1:28" ht="18.75" x14ac:dyDescent="0.25">
      <c r="A14" s="1434"/>
      <c r="B14" s="46">
        <v>1</v>
      </c>
      <c r="C14" s="46">
        <v>48</v>
      </c>
      <c r="D14" s="12" t="s">
        <v>63</v>
      </c>
      <c r="E14" s="52" t="s">
        <v>65</v>
      </c>
      <c r="F14" s="227" t="s">
        <v>50</v>
      </c>
      <c r="G14" s="228" t="s">
        <v>66</v>
      </c>
      <c r="H14" s="229" t="s">
        <v>58</v>
      </c>
      <c r="I14" s="229" t="str">
        <f t="shared" si="3"/>
        <v>ce.0541286@ac-nancy-metz.fr</v>
      </c>
      <c r="J14" s="227" t="s">
        <v>67</v>
      </c>
      <c r="K14" s="227">
        <v>112</v>
      </c>
      <c r="L14" s="227">
        <f t="shared" si="4"/>
        <v>18.666666666666668</v>
      </c>
      <c r="M14" s="227">
        <f t="shared" si="5"/>
        <v>19</v>
      </c>
      <c r="N14" s="230"/>
      <c r="O14" s="230"/>
      <c r="P14" s="230"/>
      <c r="Q14" s="829" t="s">
        <v>68</v>
      </c>
      <c r="R14" s="655"/>
      <c r="S14" s="656" t="s">
        <v>26</v>
      </c>
      <c r="T14" s="657">
        <v>44824</v>
      </c>
      <c r="U14" s="657">
        <v>44825</v>
      </c>
      <c r="V14" s="45" t="s">
        <v>61</v>
      </c>
      <c r="W14" s="588"/>
      <c r="X14" s="38" t="s">
        <v>62</v>
      </c>
    </row>
    <row r="15" spans="1:28" ht="18.75" x14ac:dyDescent="0.25">
      <c r="A15" s="1434"/>
      <c r="B15" s="46">
        <v>1</v>
      </c>
      <c r="C15" s="46"/>
      <c r="D15" s="12" t="s">
        <v>63</v>
      </c>
      <c r="E15" s="47">
        <v>17</v>
      </c>
      <c r="F15" s="824" t="s">
        <v>21</v>
      </c>
      <c r="G15" s="825" t="s">
        <v>69</v>
      </c>
      <c r="H15" s="826" t="s">
        <v>70</v>
      </c>
      <c r="I15" s="826" t="str">
        <f t="shared" si="3"/>
        <v>ce.0540025@ac-nancy-metz.fr</v>
      </c>
      <c r="J15" s="824" t="s">
        <v>71</v>
      </c>
      <c r="K15" s="824">
        <v>57</v>
      </c>
      <c r="L15" s="227">
        <f t="shared" si="4"/>
        <v>9.5</v>
      </c>
      <c r="M15" s="824">
        <f t="shared" si="5"/>
        <v>10</v>
      </c>
      <c r="N15" s="827"/>
      <c r="O15" s="827"/>
      <c r="P15" s="827"/>
      <c r="Q15" s="827"/>
      <c r="R15" s="234"/>
      <c r="S15" s="656" t="s">
        <v>26</v>
      </c>
      <c r="T15" s="657">
        <v>44824</v>
      </c>
      <c r="U15" s="657">
        <v>44825</v>
      </c>
      <c r="V15" s="45" t="s">
        <v>61</v>
      </c>
      <c r="W15" s="588"/>
      <c r="X15" s="38" t="s">
        <v>62</v>
      </c>
    </row>
    <row r="16" spans="1:28" ht="18.75" x14ac:dyDescent="0.25">
      <c r="A16" s="1434"/>
      <c r="B16" s="46">
        <v>1</v>
      </c>
      <c r="C16" s="46"/>
      <c r="D16" s="12" t="s">
        <v>63</v>
      </c>
      <c r="E16" s="47">
        <v>17</v>
      </c>
      <c r="F16" s="824" t="s">
        <v>21</v>
      </c>
      <c r="G16" s="825" t="s">
        <v>72</v>
      </c>
      <c r="H16" s="826" t="s">
        <v>73</v>
      </c>
      <c r="I16" s="826" t="str">
        <f t="shared" si="3"/>
        <v>ce.0541331@ac-nancy-metz.fr</v>
      </c>
      <c r="J16" s="824" t="s">
        <v>74</v>
      </c>
      <c r="K16" s="824">
        <v>37</v>
      </c>
      <c r="L16" s="227">
        <f t="shared" si="4"/>
        <v>6.166666666666667</v>
      </c>
      <c r="M16" s="824">
        <f t="shared" si="5"/>
        <v>7</v>
      </c>
      <c r="N16" s="827"/>
      <c r="O16" s="827"/>
      <c r="P16" s="827"/>
      <c r="Q16" s="827"/>
      <c r="R16" s="234"/>
      <c r="S16" s="656" t="s">
        <v>26</v>
      </c>
      <c r="T16" s="657">
        <v>44824</v>
      </c>
      <c r="U16" s="657">
        <v>44825</v>
      </c>
      <c r="V16" s="45" t="s">
        <v>61</v>
      </c>
      <c r="W16" s="588"/>
      <c r="X16" s="38" t="s">
        <v>62</v>
      </c>
    </row>
    <row r="17" spans="1:24" ht="18.75" x14ac:dyDescent="0.25">
      <c r="A17" s="1434"/>
      <c r="B17" s="46">
        <v>1</v>
      </c>
      <c r="C17" s="46"/>
      <c r="D17" s="12" t="s">
        <v>63</v>
      </c>
      <c r="E17" s="47">
        <v>17</v>
      </c>
      <c r="F17" s="828" t="s">
        <v>35</v>
      </c>
      <c r="G17" s="825" t="s">
        <v>75</v>
      </c>
      <c r="H17" s="826" t="s">
        <v>73</v>
      </c>
      <c r="I17" s="826" t="str">
        <f t="shared" si="3"/>
        <v>ce.0540076@ac-nancy-metz.fr</v>
      </c>
      <c r="J17" s="824" t="s">
        <v>76</v>
      </c>
      <c r="K17" s="824">
        <v>102</v>
      </c>
      <c r="L17" s="227">
        <f t="shared" si="4"/>
        <v>17</v>
      </c>
      <c r="M17" s="824">
        <f t="shared" si="5"/>
        <v>17</v>
      </c>
      <c r="N17" s="827"/>
      <c r="O17" s="827"/>
      <c r="P17" s="827"/>
      <c r="Q17" s="827"/>
      <c r="R17" s="234"/>
      <c r="S17" s="656" t="s">
        <v>26</v>
      </c>
      <c r="T17" s="657">
        <v>44824</v>
      </c>
      <c r="U17" s="657">
        <v>44825</v>
      </c>
      <c r="V17" s="45" t="s">
        <v>61</v>
      </c>
      <c r="W17" s="588"/>
      <c r="X17" s="38" t="s">
        <v>62</v>
      </c>
    </row>
    <row r="18" spans="1:24" ht="18.75" x14ac:dyDescent="0.25">
      <c r="A18" s="46" t="s">
        <v>55</v>
      </c>
      <c r="B18" s="46"/>
      <c r="C18" s="46" t="s">
        <v>77</v>
      </c>
      <c r="D18" s="12"/>
      <c r="E18" s="47"/>
      <c r="F18" s="12"/>
      <c r="G18" s="39"/>
      <c r="H18" s="40"/>
      <c r="I18" s="40"/>
      <c r="J18" s="12"/>
      <c r="K18" s="12"/>
      <c r="L18" s="12"/>
      <c r="M18" s="12"/>
      <c r="N18" s="41"/>
      <c r="O18" s="41"/>
      <c r="P18" s="41"/>
      <c r="Q18" s="41"/>
      <c r="R18" s="42"/>
      <c r="S18" s="41"/>
      <c r="T18" s="43"/>
      <c r="U18" s="43"/>
      <c r="V18" s="45"/>
      <c r="W18" s="588"/>
      <c r="X18" s="38"/>
    </row>
    <row r="19" spans="1:24" ht="18.75" x14ac:dyDescent="0.3">
      <c r="A19" s="57"/>
      <c r="B19" s="57"/>
      <c r="C19" s="57"/>
      <c r="D19" s="12"/>
      <c r="E19" s="12"/>
      <c r="F19" s="12"/>
      <c r="G19" s="39"/>
      <c r="H19" s="40"/>
      <c r="I19" s="40"/>
      <c r="J19" s="12"/>
      <c r="K19" s="12"/>
      <c r="L19" s="12"/>
      <c r="M19" s="12"/>
      <c r="N19" s="41"/>
      <c r="O19" s="41"/>
      <c r="P19" s="41"/>
      <c r="Q19" s="41"/>
      <c r="R19" s="41"/>
      <c r="S19" s="41"/>
      <c r="T19" s="41"/>
      <c r="U19" s="41"/>
      <c r="V19" s="34"/>
      <c r="W19" s="588"/>
      <c r="X19" s="12"/>
    </row>
    <row r="20" spans="1:24" ht="21" x14ac:dyDescent="0.35">
      <c r="A20" s="1401">
        <v>3</v>
      </c>
      <c r="B20" s="584">
        <v>1</v>
      </c>
      <c r="C20" s="46"/>
      <c r="D20" s="12" t="s">
        <v>78</v>
      </c>
      <c r="E20" s="58">
        <v>7</v>
      </c>
      <c r="F20" s="59" t="s">
        <v>21</v>
      </c>
      <c r="G20" s="60" t="s">
        <v>79</v>
      </c>
      <c r="H20" s="61" t="s">
        <v>80</v>
      </c>
      <c r="I20" s="61" t="str">
        <f t="shared" si="3"/>
        <v>ce.0550022@ac-nancy-metz.fr</v>
      </c>
      <c r="J20" s="59" t="s">
        <v>81</v>
      </c>
      <c r="K20" s="59">
        <v>20</v>
      </c>
      <c r="L20" s="62">
        <f t="shared" si="4"/>
        <v>3.3333333333333335</v>
      </c>
      <c r="M20" s="59">
        <f t="shared" si="5"/>
        <v>4</v>
      </c>
      <c r="N20" s="63">
        <f>SUM(M20:M26)</f>
        <v>57</v>
      </c>
      <c r="O20" s="63">
        <v>55</v>
      </c>
      <c r="P20" s="64">
        <v>45</v>
      </c>
      <c r="Q20" s="63"/>
      <c r="R20" s="65" t="s">
        <v>82</v>
      </c>
      <c r="S20" s="625" t="s">
        <v>26</v>
      </c>
      <c r="T20" s="626">
        <v>44824</v>
      </c>
      <c r="U20" s="626">
        <v>44825</v>
      </c>
      <c r="V20" s="34" t="s">
        <v>83</v>
      </c>
      <c r="W20" s="588"/>
      <c r="X20" s="38" t="s">
        <v>84</v>
      </c>
    </row>
    <row r="21" spans="1:24" ht="18.75" x14ac:dyDescent="0.25">
      <c r="A21" s="1401"/>
      <c r="B21" s="584">
        <v>1</v>
      </c>
      <c r="C21" s="46"/>
      <c r="D21" s="12" t="s">
        <v>85</v>
      </c>
      <c r="E21" s="58">
        <v>7</v>
      </c>
      <c r="F21" s="59" t="s">
        <v>21</v>
      </c>
      <c r="G21" s="60" t="s">
        <v>86</v>
      </c>
      <c r="H21" s="61" t="s">
        <v>87</v>
      </c>
      <c r="I21" s="61" t="str">
        <f t="shared" si="3"/>
        <v>ce.0550804@ac-nancy-metz.fr</v>
      </c>
      <c r="J21" s="59" t="s">
        <v>88</v>
      </c>
      <c r="K21" s="59">
        <v>38</v>
      </c>
      <c r="L21" s="62">
        <f t="shared" si="4"/>
        <v>6.333333333333333</v>
      </c>
      <c r="M21" s="59">
        <f t="shared" si="5"/>
        <v>7</v>
      </c>
      <c r="N21" s="63"/>
      <c r="O21" s="63"/>
      <c r="P21" s="63"/>
      <c r="Q21" s="63"/>
      <c r="R21" s="65"/>
      <c r="S21" s="625" t="s">
        <v>26</v>
      </c>
      <c r="T21" s="626">
        <v>44824</v>
      </c>
      <c r="U21" s="626">
        <v>44825</v>
      </c>
      <c r="V21" s="34" t="s">
        <v>83</v>
      </c>
      <c r="W21" s="588"/>
      <c r="X21" s="38" t="s">
        <v>84</v>
      </c>
    </row>
    <row r="22" spans="1:24" ht="18.75" x14ac:dyDescent="0.25">
      <c r="A22" s="1401"/>
      <c r="B22" s="584">
        <v>1</v>
      </c>
      <c r="C22" s="46">
        <v>57</v>
      </c>
      <c r="D22" s="12" t="s">
        <v>85</v>
      </c>
      <c r="E22" s="58">
        <v>7</v>
      </c>
      <c r="F22" s="59" t="s">
        <v>21</v>
      </c>
      <c r="G22" s="60" t="s">
        <v>89</v>
      </c>
      <c r="H22" s="61" t="s">
        <v>90</v>
      </c>
      <c r="I22" s="61" t="str">
        <f t="shared" si="3"/>
        <v>ce.0550890@ac-nancy-metz.fr</v>
      </c>
      <c r="J22" s="59" t="s">
        <v>91</v>
      </c>
      <c r="K22" s="59">
        <v>35</v>
      </c>
      <c r="L22" s="62">
        <f t="shared" si="4"/>
        <v>5.833333333333333</v>
      </c>
      <c r="M22" s="59">
        <f t="shared" si="5"/>
        <v>6</v>
      </c>
      <c r="N22" s="63"/>
      <c r="O22" s="63"/>
      <c r="P22" s="63"/>
      <c r="Q22" s="63"/>
      <c r="R22" s="65"/>
      <c r="S22" s="625" t="s">
        <v>26</v>
      </c>
      <c r="T22" s="626">
        <v>44824</v>
      </c>
      <c r="U22" s="626">
        <v>44825</v>
      </c>
      <c r="V22" s="34" t="s">
        <v>83</v>
      </c>
      <c r="W22" s="588"/>
      <c r="X22" s="38" t="s">
        <v>84</v>
      </c>
    </row>
    <row r="23" spans="1:24" ht="18.75" x14ac:dyDescent="0.25">
      <c r="A23" s="1401"/>
      <c r="B23" s="584">
        <v>1</v>
      </c>
      <c r="C23" s="46"/>
      <c r="D23" s="12" t="s">
        <v>85</v>
      </c>
      <c r="E23" s="66" t="s">
        <v>92</v>
      </c>
      <c r="F23" s="59" t="s">
        <v>50</v>
      </c>
      <c r="G23" s="60" t="s">
        <v>89</v>
      </c>
      <c r="H23" s="61" t="s">
        <v>90</v>
      </c>
      <c r="I23" s="61" t="str">
        <f t="shared" si="3"/>
        <v>ce.0550002@ac-nancy-metz.fr</v>
      </c>
      <c r="J23" s="59" t="s">
        <v>93</v>
      </c>
      <c r="K23" s="59">
        <v>130</v>
      </c>
      <c r="L23" s="62">
        <f t="shared" si="4"/>
        <v>21.666666666666668</v>
      </c>
      <c r="M23" s="59">
        <f t="shared" si="5"/>
        <v>22</v>
      </c>
      <c r="N23" s="63"/>
      <c r="O23" s="63"/>
      <c r="P23" s="63"/>
      <c r="Q23" s="33" t="s">
        <v>94</v>
      </c>
      <c r="R23" s="67"/>
      <c r="S23" s="625" t="s">
        <v>26</v>
      </c>
      <c r="T23" s="626">
        <v>44824</v>
      </c>
      <c r="U23" s="626">
        <v>44825</v>
      </c>
      <c r="V23" s="34" t="s">
        <v>83</v>
      </c>
      <c r="W23" s="588"/>
      <c r="X23" s="38" t="s">
        <v>84</v>
      </c>
    </row>
    <row r="24" spans="1:24" ht="18.75" x14ac:dyDescent="0.25">
      <c r="A24" s="1401"/>
      <c r="B24" s="584">
        <v>1</v>
      </c>
      <c r="C24" s="46"/>
      <c r="D24" s="12" t="s">
        <v>85</v>
      </c>
      <c r="E24" s="68">
        <v>50</v>
      </c>
      <c r="F24" s="69" t="s">
        <v>21</v>
      </c>
      <c r="G24" s="70" t="s">
        <v>95</v>
      </c>
      <c r="H24" s="71" t="s">
        <v>96</v>
      </c>
      <c r="I24" s="71" t="str">
        <f t="shared" si="3"/>
        <v>ce.0550703@ac-nancy-metz.fr</v>
      </c>
      <c r="J24" s="69" t="s">
        <v>97</v>
      </c>
      <c r="K24" s="69">
        <v>28</v>
      </c>
      <c r="L24" s="62">
        <f t="shared" si="4"/>
        <v>4.666666666666667</v>
      </c>
      <c r="M24" s="69">
        <f t="shared" si="5"/>
        <v>5</v>
      </c>
      <c r="N24" s="72"/>
      <c r="O24" s="72"/>
      <c r="P24" s="72"/>
      <c r="Q24" s="72"/>
      <c r="R24" s="65"/>
      <c r="S24" s="625" t="s">
        <v>26</v>
      </c>
      <c r="T24" s="626">
        <v>44824</v>
      </c>
      <c r="U24" s="626">
        <v>44825</v>
      </c>
      <c r="V24" s="34" t="s">
        <v>83</v>
      </c>
      <c r="W24" s="588"/>
      <c r="X24" s="38" t="s">
        <v>84</v>
      </c>
    </row>
    <row r="25" spans="1:24" ht="18.75" x14ac:dyDescent="0.25">
      <c r="A25" s="1401"/>
      <c r="B25" s="584">
        <v>1</v>
      </c>
      <c r="C25" s="46"/>
      <c r="D25" s="12" t="s">
        <v>85</v>
      </c>
      <c r="E25" s="37" t="s">
        <v>98</v>
      </c>
      <c r="F25" s="69" t="s">
        <v>21</v>
      </c>
      <c r="G25" s="70" t="s">
        <v>99</v>
      </c>
      <c r="H25" s="71" t="s">
        <v>90</v>
      </c>
      <c r="I25" s="71" t="str">
        <f t="shared" si="3"/>
        <v>ce.0550701@ac-nancy-metz.fr</v>
      </c>
      <c r="J25" s="69" t="s">
        <v>100</v>
      </c>
      <c r="K25" s="69">
        <v>36</v>
      </c>
      <c r="L25" s="62">
        <f t="shared" si="4"/>
        <v>6</v>
      </c>
      <c r="M25" s="69">
        <f t="shared" si="5"/>
        <v>6</v>
      </c>
      <c r="N25" s="72"/>
      <c r="O25" s="72"/>
      <c r="P25" s="72"/>
      <c r="Q25" s="72"/>
      <c r="R25" s="65"/>
      <c r="S25" s="625" t="s">
        <v>26</v>
      </c>
      <c r="T25" s="626">
        <v>44824</v>
      </c>
      <c r="U25" s="626">
        <v>44825</v>
      </c>
      <c r="V25" s="34" t="s">
        <v>83</v>
      </c>
      <c r="W25" s="588"/>
      <c r="X25" s="38" t="s">
        <v>84</v>
      </c>
    </row>
    <row r="26" spans="1:24" ht="18.75" x14ac:dyDescent="0.25">
      <c r="A26" s="1401"/>
      <c r="B26" s="584">
        <v>1</v>
      </c>
      <c r="C26" s="46"/>
      <c r="D26" s="12" t="s">
        <v>85</v>
      </c>
      <c r="E26" s="68">
        <v>50</v>
      </c>
      <c r="F26" s="69" t="s">
        <v>32</v>
      </c>
      <c r="G26" s="73" t="s">
        <v>101</v>
      </c>
      <c r="H26" s="71" t="s">
        <v>90</v>
      </c>
      <c r="I26" s="71" t="str">
        <f t="shared" si="3"/>
        <v>ce.0550004@ac-nancy-metz.fr</v>
      </c>
      <c r="J26" s="74" t="s">
        <v>102</v>
      </c>
      <c r="K26" s="74">
        <v>37</v>
      </c>
      <c r="L26" s="62">
        <f t="shared" si="4"/>
        <v>6.166666666666667</v>
      </c>
      <c r="M26" s="69">
        <f t="shared" si="5"/>
        <v>7</v>
      </c>
      <c r="N26" s="72"/>
      <c r="O26" s="72"/>
      <c r="P26" s="72"/>
      <c r="Q26" s="72"/>
      <c r="R26" s="65"/>
      <c r="S26" s="625" t="s">
        <v>26</v>
      </c>
      <c r="T26" s="626">
        <v>44824</v>
      </c>
      <c r="U26" s="626">
        <v>44825</v>
      </c>
      <c r="V26" s="34" t="s">
        <v>83</v>
      </c>
      <c r="W26" s="588"/>
      <c r="X26" s="38" t="s">
        <v>84</v>
      </c>
    </row>
    <row r="27" spans="1:24" ht="18.75" x14ac:dyDescent="0.25">
      <c r="A27" s="584" t="s">
        <v>103</v>
      </c>
      <c r="B27" s="584"/>
      <c r="C27" s="46" t="s">
        <v>54</v>
      </c>
      <c r="D27" s="12"/>
      <c r="E27" s="68"/>
      <c r="F27" s="12"/>
      <c r="G27" s="75"/>
      <c r="H27" s="40"/>
      <c r="I27" s="40"/>
      <c r="J27" s="76"/>
      <c r="K27" s="76"/>
      <c r="L27" s="12"/>
      <c r="M27" s="12"/>
      <c r="N27" s="41"/>
      <c r="O27" s="41"/>
      <c r="P27" s="41"/>
      <c r="Q27" s="41"/>
      <c r="R27" s="42"/>
      <c r="S27" s="41"/>
      <c r="T27" s="43"/>
      <c r="U27" s="43"/>
      <c r="V27" s="34"/>
      <c r="W27" s="588"/>
      <c r="X27" s="38"/>
    </row>
    <row r="28" spans="1:24" ht="18.75" x14ac:dyDescent="0.3">
      <c r="A28" s="57"/>
      <c r="B28" s="57"/>
      <c r="C28" s="57"/>
      <c r="D28" s="12"/>
      <c r="E28" s="12"/>
      <c r="F28" s="12"/>
      <c r="G28" s="75"/>
      <c r="H28" s="40"/>
      <c r="I28" s="40"/>
      <c r="J28" s="76"/>
      <c r="K28" s="76"/>
      <c r="L28" s="12">
        <f t="shared" si="4"/>
        <v>0</v>
      </c>
      <c r="M28" s="12"/>
      <c r="N28" s="41"/>
      <c r="O28" s="41"/>
      <c r="P28" s="41"/>
      <c r="Q28" s="41"/>
      <c r="R28" s="42"/>
      <c r="S28" s="41"/>
      <c r="T28" s="41"/>
      <c r="U28" s="41"/>
      <c r="V28" s="34"/>
      <c r="W28" s="588"/>
      <c r="X28" s="12"/>
    </row>
    <row r="29" spans="1:24" ht="18.75" customHeight="1" x14ac:dyDescent="0.35">
      <c r="A29" s="1434">
        <v>4</v>
      </c>
      <c r="B29" s="46">
        <v>1</v>
      </c>
      <c r="C29" s="1434">
        <v>59</v>
      </c>
      <c r="D29" s="12" t="s">
        <v>48</v>
      </c>
      <c r="E29" s="47">
        <v>63</v>
      </c>
      <c r="F29" s="77" t="s">
        <v>21</v>
      </c>
      <c r="G29" s="78" t="s">
        <v>104</v>
      </c>
      <c r="H29" s="79" t="s">
        <v>105</v>
      </c>
      <c r="I29" s="79" t="str">
        <f t="shared" si="3"/>
        <v>ce.0881446@ac-nancy-metz.fr</v>
      </c>
      <c r="J29" s="77" t="s">
        <v>106</v>
      </c>
      <c r="K29" s="77">
        <v>40</v>
      </c>
      <c r="L29" s="80">
        <f t="shared" si="4"/>
        <v>6.666666666666667</v>
      </c>
      <c r="M29" s="77">
        <f t="shared" si="5"/>
        <v>7</v>
      </c>
      <c r="N29" s="81">
        <f>SUM(M29:M37)</f>
        <v>72</v>
      </c>
      <c r="O29" s="81">
        <v>72</v>
      </c>
      <c r="P29" s="82">
        <v>55</v>
      </c>
      <c r="Q29" s="81"/>
      <c r="R29" s="83" t="s">
        <v>107</v>
      </c>
      <c r="S29" s="627" t="s">
        <v>26</v>
      </c>
      <c r="T29" s="628">
        <v>44824</v>
      </c>
      <c r="U29" s="629">
        <v>44825</v>
      </c>
      <c r="V29" s="34" t="s">
        <v>108</v>
      </c>
      <c r="W29" s="588"/>
      <c r="X29" s="38" t="s">
        <v>109</v>
      </c>
    </row>
    <row r="30" spans="1:24" ht="18.75" customHeight="1" x14ac:dyDescent="0.25">
      <c r="A30" s="1434"/>
      <c r="B30" s="46">
        <v>1</v>
      </c>
      <c r="C30" s="1434"/>
      <c r="D30" s="12" t="s">
        <v>110</v>
      </c>
      <c r="E30" s="47">
        <v>63</v>
      </c>
      <c r="F30" s="77" t="s">
        <v>50</v>
      </c>
      <c r="G30" s="78" t="s">
        <v>104</v>
      </c>
      <c r="H30" s="79" t="s">
        <v>105</v>
      </c>
      <c r="I30" s="79" t="str">
        <f t="shared" si="3"/>
        <v>ce.0880030@ac-nancy-metz.fr</v>
      </c>
      <c r="J30" s="77" t="s">
        <v>111</v>
      </c>
      <c r="K30" s="77">
        <v>49</v>
      </c>
      <c r="L30" s="80">
        <f t="shared" si="4"/>
        <v>8.1666666666666661</v>
      </c>
      <c r="M30" s="77">
        <f t="shared" si="5"/>
        <v>9</v>
      </c>
      <c r="N30" s="81"/>
      <c r="O30" s="81"/>
      <c r="P30" s="81"/>
      <c r="Q30" s="81"/>
      <c r="R30" s="83"/>
      <c r="S30" s="627" t="s">
        <v>26</v>
      </c>
      <c r="T30" s="628">
        <v>44824</v>
      </c>
      <c r="U30" s="628">
        <v>44825</v>
      </c>
      <c r="V30" s="34" t="s">
        <v>108</v>
      </c>
      <c r="W30" s="588"/>
      <c r="X30" s="38" t="s">
        <v>109</v>
      </c>
    </row>
    <row r="31" spans="1:24" ht="18.75" customHeight="1" x14ac:dyDescent="0.25">
      <c r="A31" s="1434"/>
      <c r="B31" s="46">
        <v>1</v>
      </c>
      <c r="C31" s="1434"/>
      <c r="D31" s="12">
        <v>8</v>
      </c>
      <c r="E31" s="47">
        <v>63</v>
      </c>
      <c r="F31" s="84" t="s">
        <v>35</v>
      </c>
      <c r="G31" s="78" t="s">
        <v>112</v>
      </c>
      <c r="H31" s="79" t="s">
        <v>113</v>
      </c>
      <c r="I31" s="79" t="str">
        <f t="shared" si="3"/>
        <v>ce.0881664@ac-nancy-metz.fr</v>
      </c>
      <c r="J31" s="77" t="s">
        <v>114</v>
      </c>
      <c r="K31" s="77">
        <v>47</v>
      </c>
      <c r="L31" s="80">
        <f t="shared" si="4"/>
        <v>7.833333333333333</v>
      </c>
      <c r="M31" s="77">
        <f t="shared" si="5"/>
        <v>8</v>
      </c>
      <c r="N31" s="81"/>
      <c r="O31" s="81"/>
      <c r="P31" s="81"/>
      <c r="Q31" s="81"/>
      <c r="R31" s="83"/>
      <c r="S31" s="627" t="s">
        <v>26</v>
      </c>
      <c r="T31" s="628">
        <v>44824</v>
      </c>
      <c r="U31" s="628">
        <v>44825</v>
      </c>
      <c r="V31" s="34" t="s">
        <v>108</v>
      </c>
      <c r="W31" s="588"/>
      <c r="X31" s="38" t="s">
        <v>109</v>
      </c>
    </row>
    <row r="32" spans="1:24" ht="18.75" customHeight="1" x14ac:dyDescent="0.25">
      <c r="A32" s="1434"/>
      <c r="B32" s="46">
        <v>1</v>
      </c>
      <c r="C32" s="1434"/>
      <c r="D32" s="12" t="s">
        <v>110</v>
      </c>
      <c r="E32" s="52" t="s">
        <v>115</v>
      </c>
      <c r="F32" s="77" t="s">
        <v>32</v>
      </c>
      <c r="G32" s="85" t="s">
        <v>116</v>
      </c>
      <c r="H32" s="79" t="s">
        <v>105</v>
      </c>
      <c r="I32" s="79" t="str">
        <f t="shared" si="3"/>
        <v>ce.0880031@ac-nancy-metz.fr</v>
      </c>
      <c r="J32" s="86" t="s">
        <v>117</v>
      </c>
      <c r="K32" s="86">
        <v>61</v>
      </c>
      <c r="L32" s="80">
        <f t="shared" si="4"/>
        <v>10.166666666666666</v>
      </c>
      <c r="M32" s="77">
        <f t="shared" si="5"/>
        <v>11</v>
      </c>
      <c r="N32" s="81"/>
      <c r="O32" s="81"/>
      <c r="P32" s="81"/>
      <c r="Q32" s="33" t="s">
        <v>68</v>
      </c>
      <c r="R32" s="87"/>
      <c r="S32" s="627" t="s">
        <v>26</v>
      </c>
      <c r="T32" s="628">
        <v>44824</v>
      </c>
      <c r="U32" s="628">
        <v>44825</v>
      </c>
      <c r="V32" s="34" t="s">
        <v>108</v>
      </c>
      <c r="W32" s="588"/>
      <c r="X32" s="38" t="s">
        <v>109</v>
      </c>
    </row>
    <row r="33" spans="1:24" ht="18.75" customHeight="1" x14ac:dyDescent="0.25">
      <c r="A33" s="1434"/>
      <c r="B33" s="46">
        <v>1</v>
      </c>
      <c r="C33" s="1434"/>
      <c r="D33" s="12" t="s">
        <v>110</v>
      </c>
      <c r="E33" s="52" t="s">
        <v>118</v>
      </c>
      <c r="F33" s="88" t="s">
        <v>32</v>
      </c>
      <c r="G33" s="88" t="s">
        <v>119</v>
      </c>
      <c r="H33" s="88" t="s">
        <v>120</v>
      </c>
      <c r="I33" s="88" t="str">
        <f t="shared" si="3"/>
        <v>ce.0880057@ac-nancy-metz.fr</v>
      </c>
      <c r="J33" s="88" t="s">
        <v>121</v>
      </c>
      <c r="K33" s="89">
        <v>57</v>
      </c>
      <c r="L33" s="80">
        <f t="shared" si="4"/>
        <v>9.5</v>
      </c>
      <c r="M33" s="88">
        <f t="shared" si="5"/>
        <v>10</v>
      </c>
      <c r="N33" s="90"/>
      <c r="O33" s="90"/>
      <c r="P33" s="90"/>
      <c r="Q33" s="90"/>
      <c r="R33" s="83"/>
      <c r="S33" s="627" t="s">
        <v>26</v>
      </c>
      <c r="T33" s="628">
        <v>44824</v>
      </c>
      <c r="U33" s="628">
        <v>44825</v>
      </c>
      <c r="V33" s="34" t="s">
        <v>108</v>
      </c>
      <c r="W33" s="588"/>
      <c r="X33" s="38" t="s">
        <v>109</v>
      </c>
    </row>
    <row r="34" spans="1:24" ht="18.75" customHeight="1" x14ac:dyDescent="0.25">
      <c r="A34" s="1434"/>
      <c r="B34" s="46">
        <v>1</v>
      </c>
      <c r="C34" s="1434"/>
      <c r="D34" s="12" t="s">
        <v>110</v>
      </c>
      <c r="E34" s="47">
        <v>30</v>
      </c>
      <c r="F34" s="88" t="s">
        <v>21</v>
      </c>
      <c r="G34" s="88" t="s">
        <v>122</v>
      </c>
      <c r="H34" s="88" t="s">
        <v>123</v>
      </c>
      <c r="I34" s="88" t="str">
        <f t="shared" si="3"/>
        <v>ce.0881120@ac-nancy-metz.fr</v>
      </c>
      <c r="J34" s="88" t="s">
        <v>124</v>
      </c>
      <c r="K34" s="89">
        <v>46</v>
      </c>
      <c r="L34" s="80">
        <f t="shared" si="4"/>
        <v>7.666666666666667</v>
      </c>
      <c r="M34" s="88">
        <f t="shared" si="5"/>
        <v>8</v>
      </c>
      <c r="N34" s="90"/>
      <c r="O34" s="90"/>
      <c r="P34" s="90"/>
      <c r="Q34" s="90"/>
      <c r="R34" s="83"/>
      <c r="S34" s="627" t="s">
        <v>26</v>
      </c>
      <c r="T34" s="628">
        <v>44824</v>
      </c>
      <c r="U34" s="628">
        <v>44825</v>
      </c>
      <c r="V34" s="34" t="s">
        <v>108</v>
      </c>
      <c r="W34" s="588"/>
      <c r="X34" s="38" t="s">
        <v>109</v>
      </c>
    </row>
    <row r="35" spans="1:24" ht="18.75" customHeight="1" x14ac:dyDescent="0.25">
      <c r="A35" s="1434"/>
      <c r="B35" s="46">
        <v>1</v>
      </c>
      <c r="C35" s="1434"/>
      <c r="D35" s="12" t="s">
        <v>110</v>
      </c>
      <c r="E35" s="47">
        <v>30</v>
      </c>
      <c r="F35" s="88" t="s">
        <v>21</v>
      </c>
      <c r="G35" s="88" t="s">
        <v>125</v>
      </c>
      <c r="H35" s="88" t="s">
        <v>126</v>
      </c>
      <c r="I35" s="88" t="str">
        <f t="shared" si="3"/>
        <v>ce.0881410@ac-nancy-metz.fr</v>
      </c>
      <c r="J35" s="88" t="s">
        <v>127</v>
      </c>
      <c r="K35" s="89">
        <v>36</v>
      </c>
      <c r="L35" s="80">
        <f t="shared" si="4"/>
        <v>6</v>
      </c>
      <c r="M35" s="88">
        <f t="shared" si="5"/>
        <v>6</v>
      </c>
      <c r="N35" s="90"/>
      <c r="O35" s="90"/>
      <c r="P35" s="90"/>
      <c r="Q35" s="90"/>
      <c r="R35" s="83"/>
      <c r="S35" s="627" t="s">
        <v>26</v>
      </c>
      <c r="T35" s="628">
        <v>44824</v>
      </c>
      <c r="U35" s="628">
        <v>44825</v>
      </c>
      <c r="V35" s="34" t="s">
        <v>108</v>
      </c>
      <c r="W35" s="588"/>
      <c r="X35" s="38" t="s">
        <v>109</v>
      </c>
    </row>
    <row r="36" spans="1:24" ht="18.75" customHeight="1" x14ac:dyDescent="0.25">
      <c r="A36" s="1434"/>
      <c r="B36" s="46">
        <v>1</v>
      </c>
      <c r="C36" s="1434"/>
      <c r="D36" s="12" t="s">
        <v>110</v>
      </c>
      <c r="E36" s="68">
        <v>73</v>
      </c>
      <c r="F36" s="89" t="s">
        <v>21</v>
      </c>
      <c r="G36" s="91" t="s">
        <v>128</v>
      </c>
      <c r="H36" s="88" t="s">
        <v>52</v>
      </c>
      <c r="I36" s="88" t="str">
        <f t="shared" si="3"/>
        <v>ce.0880005@ac-nancy-metz.fr</v>
      </c>
      <c r="J36" s="89" t="s">
        <v>129</v>
      </c>
      <c r="K36" s="89">
        <v>52</v>
      </c>
      <c r="L36" s="80">
        <f t="shared" si="4"/>
        <v>8.6666666666666661</v>
      </c>
      <c r="M36" s="89">
        <f t="shared" si="5"/>
        <v>9</v>
      </c>
      <c r="N36" s="92"/>
      <c r="O36" s="92"/>
      <c r="P36" s="92"/>
      <c r="Q36" s="92"/>
      <c r="R36" s="83"/>
      <c r="S36" s="627" t="s">
        <v>26</v>
      </c>
      <c r="T36" s="628">
        <v>44824</v>
      </c>
      <c r="U36" s="628">
        <v>44825</v>
      </c>
      <c r="V36" s="34" t="s">
        <v>108</v>
      </c>
      <c r="W36" s="588"/>
      <c r="X36" s="38" t="s">
        <v>109</v>
      </c>
    </row>
    <row r="37" spans="1:24" ht="18.75" customHeight="1" x14ac:dyDescent="0.25">
      <c r="A37" s="1434"/>
      <c r="B37" s="46">
        <v>1</v>
      </c>
      <c r="C37" s="1434"/>
      <c r="D37" s="12" t="s">
        <v>110</v>
      </c>
      <c r="E37" s="68">
        <v>73</v>
      </c>
      <c r="F37" s="89" t="s">
        <v>21</v>
      </c>
      <c r="G37" s="91" t="s">
        <v>130</v>
      </c>
      <c r="H37" s="88" t="s">
        <v>131</v>
      </c>
      <c r="I37" s="88" t="str">
        <f t="shared" si="3"/>
        <v>ce.0880014@ac-nancy-metz.fr</v>
      </c>
      <c r="J37" s="89" t="s">
        <v>132</v>
      </c>
      <c r="K37" s="89">
        <v>23</v>
      </c>
      <c r="L37" s="80">
        <f t="shared" si="4"/>
        <v>3.8333333333333335</v>
      </c>
      <c r="M37" s="89">
        <f t="shared" si="5"/>
        <v>4</v>
      </c>
      <c r="N37" s="93"/>
      <c r="O37" s="93"/>
      <c r="P37" s="93"/>
      <c r="Q37" s="93"/>
      <c r="R37" s="83"/>
      <c r="S37" s="627" t="s">
        <v>26</v>
      </c>
      <c r="T37" s="628">
        <v>44824</v>
      </c>
      <c r="U37" s="628">
        <v>44825</v>
      </c>
      <c r="V37" s="34" t="s">
        <v>108</v>
      </c>
      <c r="W37" s="588"/>
      <c r="X37" s="38" t="s">
        <v>109</v>
      </c>
    </row>
    <row r="38" spans="1:24" ht="18.75" customHeight="1" x14ac:dyDescent="0.25">
      <c r="A38" s="46" t="s">
        <v>77</v>
      </c>
      <c r="B38" s="46"/>
      <c r="C38" s="46" t="s">
        <v>103</v>
      </c>
      <c r="D38" s="12"/>
      <c r="E38" s="68"/>
      <c r="F38" s="12"/>
      <c r="G38" s="39"/>
      <c r="H38" s="40"/>
      <c r="I38" s="40"/>
      <c r="J38" s="12"/>
      <c r="K38" s="12"/>
      <c r="L38" s="12"/>
      <c r="M38" s="12"/>
      <c r="N38" s="41"/>
      <c r="O38" s="41"/>
      <c r="P38" s="41"/>
      <c r="Q38" s="41"/>
      <c r="R38" s="42"/>
      <c r="S38" s="41"/>
      <c r="T38" s="43"/>
      <c r="U38" s="43"/>
      <c r="V38" s="34"/>
      <c r="W38" s="588"/>
      <c r="X38" s="38"/>
    </row>
    <row r="39" spans="1:24" ht="18.75" x14ac:dyDescent="0.3">
      <c r="A39" s="57"/>
      <c r="B39" s="57"/>
      <c r="C39" s="57"/>
      <c r="D39" s="12"/>
      <c r="E39" s="12"/>
      <c r="F39" s="12"/>
      <c r="G39" s="39"/>
      <c r="H39" s="40"/>
      <c r="I39" s="40"/>
      <c r="J39" s="12"/>
      <c r="K39" s="12"/>
      <c r="L39" s="12">
        <f t="shared" si="4"/>
        <v>0</v>
      </c>
      <c r="M39" s="12"/>
      <c r="N39" s="41"/>
      <c r="O39" s="41"/>
      <c r="P39" s="41"/>
      <c r="Q39" s="41"/>
      <c r="R39" s="42"/>
      <c r="S39" s="41"/>
      <c r="T39" s="41"/>
      <c r="U39" s="41"/>
      <c r="V39" s="34"/>
      <c r="W39" s="588"/>
      <c r="X39" s="12"/>
    </row>
    <row r="40" spans="1:24" ht="18.75" hidden="1" customHeight="1" x14ac:dyDescent="0.35">
      <c r="A40" s="1401">
        <v>5</v>
      </c>
      <c r="B40" s="584">
        <v>1</v>
      </c>
      <c r="C40" s="1401">
        <v>62</v>
      </c>
      <c r="D40" s="94" t="s">
        <v>20</v>
      </c>
      <c r="E40" s="95">
        <v>31</v>
      </c>
      <c r="F40" s="94" t="s">
        <v>21</v>
      </c>
      <c r="G40" s="96" t="s">
        <v>133</v>
      </c>
      <c r="H40" s="97" t="s">
        <v>134</v>
      </c>
      <c r="I40" s="97" t="str">
        <f t="shared" si="3"/>
        <v>ce.0880034@ac-nancy-metz.fr</v>
      </c>
      <c r="J40" s="94" t="s">
        <v>135</v>
      </c>
      <c r="K40" s="94">
        <v>19</v>
      </c>
      <c r="L40" s="94">
        <f t="shared" si="4"/>
        <v>3.1666666666666665</v>
      </c>
      <c r="M40" s="94">
        <f t="shared" si="5"/>
        <v>4</v>
      </c>
      <c r="N40" s="98">
        <f>SUM(M40:M49)</f>
        <v>68</v>
      </c>
      <c r="O40" s="98">
        <v>68</v>
      </c>
      <c r="P40" s="99">
        <v>59</v>
      </c>
      <c r="Q40" s="98"/>
      <c r="R40" s="100" t="s">
        <v>136</v>
      </c>
      <c r="S40" s="101" t="s">
        <v>26</v>
      </c>
      <c r="T40" s="22">
        <v>44824</v>
      </c>
      <c r="U40" s="22">
        <v>44825</v>
      </c>
      <c r="V40" s="102" t="s">
        <v>137</v>
      </c>
      <c r="W40" s="597"/>
      <c r="X40" s="38" t="s">
        <v>138</v>
      </c>
    </row>
    <row r="41" spans="1:24" ht="18.75" customHeight="1" x14ac:dyDescent="0.25">
      <c r="A41" s="1401"/>
      <c r="B41" s="584">
        <v>1</v>
      </c>
      <c r="C41" s="1401"/>
      <c r="D41" s="588" t="s">
        <v>139</v>
      </c>
      <c r="E41" s="590">
        <v>31</v>
      </c>
      <c r="F41" s="631" t="s">
        <v>21</v>
      </c>
      <c r="G41" s="633" t="s">
        <v>140</v>
      </c>
      <c r="H41" s="634" t="s">
        <v>141</v>
      </c>
      <c r="I41" s="634" t="str">
        <f t="shared" si="3"/>
        <v>ce.0880156@ac-nancy-metz.fr</v>
      </c>
      <c r="J41" s="631" t="s">
        <v>142</v>
      </c>
      <c r="K41" s="631">
        <v>40</v>
      </c>
      <c r="L41" s="631">
        <f t="shared" si="4"/>
        <v>6.666666666666667</v>
      </c>
      <c r="M41" s="631">
        <f t="shared" si="5"/>
        <v>7</v>
      </c>
      <c r="N41" s="635"/>
      <c r="O41" s="635"/>
      <c r="P41" s="635"/>
      <c r="Q41" s="635"/>
      <c r="R41" s="636" t="s">
        <v>143</v>
      </c>
      <c r="S41" s="630" t="s">
        <v>26</v>
      </c>
      <c r="T41" s="593">
        <v>44824</v>
      </c>
      <c r="U41" s="593">
        <v>44825</v>
      </c>
      <c r="V41" s="103" t="s">
        <v>137</v>
      </c>
      <c r="W41" s="596"/>
      <c r="X41" s="38" t="s">
        <v>138</v>
      </c>
    </row>
    <row r="42" spans="1:24" ht="18.75" customHeight="1" x14ac:dyDescent="0.25">
      <c r="A42" s="1401"/>
      <c r="B42" s="584">
        <v>1</v>
      </c>
      <c r="C42" s="1401"/>
      <c r="D42" s="588" t="s">
        <v>139</v>
      </c>
      <c r="E42" s="632" t="s">
        <v>144</v>
      </c>
      <c r="F42" s="631" t="s">
        <v>32</v>
      </c>
      <c r="G42" s="637" t="s">
        <v>145</v>
      </c>
      <c r="H42" s="634" t="s">
        <v>146</v>
      </c>
      <c r="I42" s="634" t="str">
        <f t="shared" si="3"/>
        <v>ce.0880013@ac-nancy-metz.fr</v>
      </c>
      <c r="J42" s="638" t="s">
        <v>147</v>
      </c>
      <c r="K42" s="638">
        <v>51</v>
      </c>
      <c r="L42" s="631">
        <f t="shared" si="4"/>
        <v>8.5</v>
      </c>
      <c r="M42" s="631">
        <f t="shared" si="5"/>
        <v>9</v>
      </c>
      <c r="N42" s="635"/>
      <c r="O42" s="635"/>
      <c r="P42" s="635"/>
      <c r="Q42" s="639" t="s">
        <v>68</v>
      </c>
      <c r="R42" s="636"/>
      <c r="S42" s="630" t="s">
        <v>26</v>
      </c>
      <c r="T42" s="593">
        <v>44824</v>
      </c>
      <c r="U42" s="593">
        <v>44825</v>
      </c>
      <c r="V42" s="103" t="s">
        <v>137</v>
      </c>
      <c r="W42" s="596"/>
      <c r="X42" s="38" t="s">
        <v>138</v>
      </c>
    </row>
    <row r="43" spans="1:24" ht="18.75" customHeight="1" x14ac:dyDescent="0.25">
      <c r="A43" s="1401"/>
      <c r="B43" s="584">
        <v>1</v>
      </c>
      <c r="C43" s="1401"/>
      <c r="D43" s="588" t="s">
        <v>139</v>
      </c>
      <c r="E43" s="632">
        <v>31</v>
      </c>
      <c r="F43" s="631" t="s">
        <v>21</v>
      </c>
      <c r="G43" s="633" t="s">
        <v>148</v>
      </c>
      <c r="H43" s="634" t="s">
        <v>146</v>
      </c>
      <c r="I43" s="634" t="str">
        <f t="shared" si="3"/>
        <v>ce.0881102@ac-nancy-metz.fr</v>
      </c>
      <c r="J43" s="631" t="s">
        <v>149</v>
      </c>
      <c r="K43" s="631">
        <v>40</v>
      </c>
      <c r="L43" s="631">
        <f t="shared" si="4"/>
        <v>6.666666666666667</v>
      </c>
      <c r="M43" s="631">
        <f t="shared" si="5"/>
        <v>7</v>
      </c>
      <c r="N43" s="635"/>
      <c r="O43" s="635"/>
      <c r="P43" s="635"/>
      <c r="Q43" s="635"/>
      <c r="R43" s="636"/>
      <c r="S43" s="630" t="s">
        <v>26</v>
      </c>
      <c r="T43" s="593">
        <v>44824</v>
      </c>
      <c r="U43" s="593">
        <v>44825</v>
      </c>
      <c r="V43" s="102" t="s">
        <v>137</v>
      </c>
      <c r="W43" s="588"/>
      <c r="X43" s="38" t="s">
        <v>138</v>
      </c>
    </row>
    <row r="44" spans="1:24" ht="18.75" customHeight="1" x14ac:dyDescent="0.25">
      <c r="A44" s="1401"/>
      <c r="B44" s="584">
        <v>1</v>
      </c>
      <c r="C44" s="1401"/>
      <c r="D44" s="588" t="s">
        <v>139</v>
      </c>
      <c r="E44" s="631">
        <v>16</v>
      </c>
      <c r="F44" s="631" t="s">
        <v>21</v>
      </c>
      <c r="G44" s="633" t="s">
        <v>150</v>
      </c>
      <c r="H44" s="634" t="s">
        <v>151</v>
      </c>
      <c r="I44" s="634" t="str">
        <f t="shared" si="3"/>
        <v>ce.0881103@ac-nancy-metz.fr</v>
      </c>
      <c r="J44" s="631" t="s">
        <v>152</v>
      </c>
      <c r="K44" s="631">
        <v>23</v>
      </c>
      <c r="L44" s="631">
        <f t="shared" si="4"/>
        <v>3.8333333333333335</v>
      </c>
      <c r="M44" s="631">
        <f t="shared" si="5"/>
        <v>4</v>
      </c>
      <c r="N44" s="635"/>
      <c r="O44" s="635"/>
      <c r="P44" s="635"/>
      <c r="Q44" s="635"/>
      <c r="R44" s="636"/>
      <c r="S44" s="630" t="s">
        <v>26</v>
      </c>
      <c r="T44" s="593">
        <v>44824</v>
      </c>
      <c r="U44" s="593">
        <v>44825</v>
      </c>
      <c r="V44" s="102" t="s">
        <v>137</v>
      </c>
      <c r="W44" s="588"/>
      <c r="X44" s="38" t="s">
        <v>138</v>
      </c>
    </row>
    <row r="45" spans="1:24" ht="18.75" customHeight="1" x14ac:dyDescent="0.25">
      <c r="A45" s="1401"/>
      <c r="B45" s="584">
        <v>1</v>
      </c>
      <c r="C45" s="1401"/>
      <c r="D45" s="588" t="s">
        <v>139</v>
      </c>
      <c r="E45" s="631">
        <v>16</v>
      </c>
      <c r="F45" s="631" t="s">
        <v>21</v>
      </c>
      <c r="G45" s="633" t="s">
        <v>153</v>
      </c>
      <c r="H45" s="634" t="s">
        <v>154</v>
      </c>
      <c r="I45" s="634" t="str">
        <f t="shared" si="3"/>
        <v>ce.0880041@ac-nancy-metz.fr</v>
      </c>
      <c r="J45" s="631" t="s">
        <v>155</v>
      </c>
      <c r="K45" s="631">
        <v>40</v>
      </c>
      <c r="L45" s="631">
        <f t="shared" si="4"/>
        <v>6.666666666666667</v>
      </c>
      <c r="M45" s="631">
        <f t="shared" si="5"/>
        <v>7</v>
      </c>
      <c r="N45" s="635"/>
      <c r="O45" s="635"/>
      <c r="P45" s="635"/>
      <c r="Q45" s="635"/>
      <c r="R45" s="636"/>
      <c r="S45" s="630" t="s">
        <v>26</v>
      </c>
      <c r="T45" s="593">
        <v>44824</v>
      </c>
      <c r="U45" s="593">
        <v>44825</v>
      </c>
      <c r="V45" s="102" t="s">
        <v>137</v>
      </c>
      <c r="W45" s="588"/>
      <c r="X45" s="38" t="s">
        <v>138</v>
      </c>
    </row>
    <row r="46" spans="1:24" ht="18.75" customHeight="1" x14ac:dyDescent="0.25">
      <c r="A46" s="1401"/>
      <c r="B46" s="584">
        <v>1</v>
      </c>
      <c r="C46" s="1401"/>
      <c r="D46" s="588" t="s">
        <v>139</v>
      </c>
      <c r="E46" s="631" t="s">
        <v>156</v>
      </c>
      <c r="F46" s="640" t="s">
        <v>35</v>
      </c>
      <c r="G46" s="633" t="s">
        <v>153</v>
      </c>
      <c r="H46" s="634" t="s">
        <v>154</v>
      </c>
      <c r="I46" s="634" t="str">
        <f t="shared" si="3"/>
        <v>ce.0880040@ac-nancy-metz.fr</v>
      </c>
      <c r="J46" s="631" t="s">
        <v>157</v>
      </c>
      <c r="K46" s="631">
        <v>71</v>
      </c>
      <c r="L46" s="631">
        <f t="shared" si="4"/>
        <v>11.833333333333334</v>
      </c>
      <c r="M46" s="631">
        <f t="shared" si="5"/>
        <v>12</v>
      </c>
      <c r="N46" s="635"/>
      <c r="O46" s="635"/>
      <c r="P46" s="635"/>
      <c r="Q46" s="635"/>
      <c r="R46" s="636"/>
      <c r="S46" s="630" t="s">
        <v>26</v>
      </c>
      <c r="T46" s="593">
        <v>44824</v>
      </c>
      <c r="U46" s="593">
        <v>44825</v>
      </c>
      <c r="V46" s="102" t="s">
        <v>137</v>
      </c>
      <c r="W46" s="588"/>
      <c r="X46" s="38" t="s">
        <v>138</v>
      </c>
    </row>
    <row r="47" spans="1:24" ht="18.75" customHeight="1" x14ac:dyDescent="0.25">
      <c r="A47" s="1401"/>
      <c r="B47" s="584">
        <v>1</v>
      </c>
      <c r="C47" s="1401"/>
      <c r="D47" s="588" t="s">
        <v>139</v>
      </c>
      <c r="E47" s="632">
        <v>57</v>
      </c>
      <c r="F47" s="631" t="s">
        <v>21</v>
      </c>
      <c r="G47" s="633" t="s">
        <v>158</v>
      </c>
      <c r="H47" s="634" t="s">
        <v>159</v>
      </c>
      <c r="I47" s="634" t="str">
        <f t="shared" si="3"/>
        <v>ce.0880035@ac-nancy-metz.fr</v>
      </c>
      <c r="J47" s="631" t="s">
        <v>160</v>
      </c>
      <c r="K47" s="631">
        <v>50</v>
      </c>
      <c r="L47" s="631">
        <f t="shared" si="4"/>
        <v>8.3333333333333339</v>
      </c>
      <c r="M47" s="631">
        <f t="shared" si="5"/>
        <v>9</v>
      </c>
      <c r="N47" s="635"/>
      <c r="O47" s="635"/>
      <c r="P47" s="635"/>
      <c r="Q47" s="635"/>
      <c r="R47" s="636"/>
      <c r="S47" s="630" t="s">
        <v>26</v>
      </c>
      <c r="T47" s="593">
        <v>44824</v>
      </c>
      <c r="U47" s="593">
        <v>44825</v>
      </c>
      <c r="V47" s="102" t="s">
        <v>137</v>
      </c>
      <c r="W47" s="588"/>
      <c r="X47" s="38" t="s">
        <v>138</v>
      </c>
    </row>
    <row r="48" spans="1:24" ht="18.75" customHeight="1" x14ac:dyDescent="0.25">
      <c r="A48" s="1401"/>
      <c r="B48" s="584">
        <v>1</v>
      </c>
      <c r="C48" s="1401"/>
      <c r="D48" s="588" t="s">
        <v>139</v>
      </c>
      <c r="E48" s="632">
        <v>45</v>
      </c>
      <c r="F48" s="631" t="s">
        <v>21</v>
      </c>
      <c r="G48" s="633" t="s">
        <v>161</v>
      </c>
      <c r="H48" s="634" t="s">
        <v>162</v>
      </c>
      <c r="I48" s="634" t="str">
        <f t="shared" si="3"/>
        <v>ce.0881386@ac-nancy-metz.fr</v>
      </c>
      <c r="J48" s="631" t="s">
        <v>163</v>
      </c>
      <c r="K48" s="631">
        <v>26</v>
      </c>
      <c r="L48" s="631">
        <f t="shared" si="4"/>
        <v>4.333333333333333</v>
      </c>
      <c r="M48" s="631">
        <f t="shared" si="5"/>
        <v>5</v>
      </c>
      <c r="N48" s="635"/>
      <c r="O48" s="635"/>
      <c r="P48" s="635"/>
      <c r="Q48" s="635"/>
      <c r="R48" s="636"/>
      <c r="S48" s="630" t="s">
        <v>26</v>
      </c>
      <c r="T48" s="593">
        <v>44824</v>
      </c>
      <c r="U48" s="593">
        <v>44825</v>
      </c>
      <c r="V48" s="102" t="s">
        <v>137</v>
      </c>
      <c r="W48" s="588"/>
      <c r="X48" s="38" t="s">
        <v>138</v>
      </c>
    </row>
    <row r="49" spans="1:24" ht="18.75" customHeight="1" x14ac:dyDescent="0.25">
      <c r="A49" s="1401"/>
      <c r="B49" s="584">
        <v>1</v>
      </c>
      <c r="C49" s="1401"/>
      <c r="D49" s="588" t="s">
        <v>139</v>
      </c>
      <c r="E49" s="631">
        <v>16</v>
      </c>
      <c r="F49" s="631" t="s">
        <v>21</v>
      </c>
      <c r="G49" s="633" t="s">
        <v>164</v>
      </c>
      <c r="H49" s="634" t="s">
        <v>165</v>
      </c>
      <c r="I49" s="634" t="str">
        <f t="shared" si="3"/>
        <v>ce.0880011@ac-nancy-metz.fr</v>
      </c>
      <c r="J49" s="631" t="s">
        <v>166</v>
      </c>
      <c r="K49" s="631">
        <v>23</v>
      </c>
      <c r="L49" s="631">
        <f t="shared" si="4"/>
        <v>3.8333333333333335</v>
      </c>
      <c r="M49" s="631">
        <f t="shared" si="5"/>
        <v>4</v>
      </c>
      <c r="N49" s="635"/>
      <c r="O49" s="635"/>
      <c r="P49" s="635"/>
      <c r="Q49" s="635"/>
      <c r="R49" s="636"/>
      <c r="S49" s="630" t="s">
        <v>26</v>
      </c>
      <c r="T49" s="593">
        <v>44824</v>
      </c>
      <c r="U49" s="593">
        <v>44825</v>
      </c>
      <c r="V49" s="102" t="s">
        <v>137</v>
      </c>
      <c r="W49" s="588"/>
      <c r="X49" s="38" t="s">
        <v>138</v>
      </c>
    </row>
    <row r="50" spans="1:24" ht="18.75" customHeight="1" x14ac:dyDescent="0.25">
      <c r="A50" s="584" t="s">
        <v>54</v>
      </c>
      <c r="B50" s="584"/>
      <c r="C50" s="46" t="s">
        <v>55</v>
      </c>
      <c r="D50" s="12"/>
      <c r="E50" s="47"/>
      <c r="F50" s="12"/>
      <c r="G50" s="39"/>
      <c r="H50" s="40"/>
      <c r="I50" s="40"/>
      <c r="J50" s="12"/>
      <c r="K50" s="12"/>
      <c r="L50" s="12"/>
      <c r="M50" s="12"/>
      <c r="N50" s="41"/>
      <c r="O50" s="41"/>
      <c r="P50" s="41"/>
      <c r="Q50" s="41"/>
      <c r="R50" s="42"/>
      <c r="S50" s="41"/>
      <c r="T50" s="43"/>
      <c r="U50" s="43"/>
      <c r="V50" s="102"/>
      <c r="W50" s="588"/>
      <c r="X50" s="38"/>
    </row>
    <row r="51" spans="1:24" ht="18.75" customHeight="1" x14ac:dyDescent="0.25">
      <c r="A51" s="11"/>
      <c r="B51" s="11"/>
      <c r="C51" s="11"/>
      <c r="D51" s="12"/>
      <c r="E51" s="12"/>
      <c r="F51" s="12"/>
      <c r="G51" s="39"/>
      <c r="H51" s="40"/>
      <c r="I51" s="40"/>
      <c r="J51" s="12"/>
      <c r="K51" s="12"/>
      <c r="L51" s="12"/>
      <c r="M51" s="12"/>
      <c r="N51" s="41"/>
      <c r="O51" s="41"/>
      <c r="P51" s="41"/>
      <c r="Q51" s="41"/>
      <c r="R51" s="42"/>
      <c r="S51" s="41"/>
      <c r="T51" s="43"/>
      <c r="U51" s="43"/>
      <c r="V51" s="102"/>
      <c r="W51" s="588"/>
      <c r="X51" s="12"/>
    </row>
    <row r="52" spans="1:24" ht="18.75" customHeight="1" x14ac:dyDescent="0.35">
      <c r="A52" s="1402">
        <v>6</v>
      </c>
      <c r="B52" s="46">
        <v>1</v>
      </c>
      <c r="C52" s="1402">
        <v>49</v>
      </c>
      <c r="D52" s="104" t="s">
        <v>167</v>
      </c>
      <c r="E52" s="37" t="s">
        <v>168</v>
      </c>
      <c r="F52" s="105" t="s">
        <v>35</v>
      </c>
      <c r="G52" s="60" t="s">
        <v>169</v>
      </c>
      <c r="H52" s="61" t="s">
        <v>170</v>
      </c>
      <c r="I52" s="61" t="str">
        <f t="shared" si="3"/>
        <v>ce.0572590@ac-nancy-metz.fr</v>
      </c>
      <c r="J52" s="59" t="s">
        <v>171</v>
      </c>
      <c r="K52" s="59">
        <v>72</v>
      </c>
      <c r="L52" s="62">
        <f t="shared" si="4"/>
        <v>12</v>
      </c>
      <c r="M52" s="59">
        <f t="shared" si="5"/>
        <v>12</v>
      </c>
      <c r="N52" s="63">
        <f>SUM(M52:M57)</f>
        <v>56</v>
      </c>
      <c r="O52" s="63">
        <v>56</v>
      </c>
      <c r="P52" s="64">
        <v>39</v>
      </c>
      <c r="Q52" s="33" t="s">
        <v>68</v>
      </c>
      <c r="R52" s="641" t="s">
        <v>172</v>
      </c>
      <c r="S52" s="625" t="s">
        <v>26</v>
      </c>
      <c r="T52" s="626">
        <v>44824</v>
      </c>
      <c r="U52" s="626">
        <v>44825</v>
      </c>
      <c r="V52" s="103" t="s">
        <v>173</v>
      </c>
      <c r="W52" s="596"/>
      <c r="X52" s="12" t="s">
        <v>174</v>
      </c>
    </row>
    <row r="53" spans="1:24" ht="18.75" customHeight="1" x14ac:dyDescent="0.25">
      <c r="A53" s="1402"/>
      <c r="B53" s="46">
        <v>1</v>
      </c>
      <c r="C53" s="1402"/>
      <c r="D53" s="104" t="s">
        <v>175</v>
      </c>
      <c r="E53" s="68">
        <v>12</v>
      </c>
      <c r="F53" s="59" t="s">
        <v>21</v>
      </c>
      <c r="G53" s="60" t="s">
        <v>176</v>
      </c>
      <c r="H53" s="61" t="s">
        <v>170</v>
      </c>
      <c r="I53" s="61" t="str">
        <f t="shared" si="3"/>
        <v>ce.0572174@ac-nancy-metz.fr</v>
      </c>
      <c r="J53" s="59" t="s">
        <v>177</v>
      </c>
      <c r="K53" s="59">
        <v>45</v>
      </c>
      <c r="L53" s="62">
        <f t="shared" si="4"/>
        <v>7.5</v>
      </c>
      <c r="M53" s="59">
        <f t="shared" si="5"/>
        <v>8</v>
      </c>
      <c r="N53" s="63"/>
      <c r="O53" s="63"/>
      <c r="P53" s="63"/>
      <c r="Q53" s="63"/>
      <c r="R53" s="65"/>
      <c r="S53" s="625" t="s">
        <v>26</v>
      </c>
      <c r="T53" s="626">
        <v>44824</v>
      </c>
      <c r="U53" s="626">
        <v>44825</v>
      </c>
      <c r="V53" s="103" t="s">
        <v>173</v>
      </c>
      <c r="W53" s="596"/>
      <c r="X53" s="12" t="s">
        <v>174</v>
      </c>
    </row>
    <row r="54" spans="1:24" ht="18.75" customHeight="1" x14ac:dyDescent="0.25">
      <c r="A54" s="1402"/>
      <c r="B54" s="46">
        <v>1</v>
      </c>
      <c r="C54" s="1402"/>
      <c r="D54" s="12" t="s">
        <v>175</v>
      </c>
      <c r="E54" s="52" t="s">
        <v>178</v>
      </c>
      <c r="F54" s="106" t="s">
        <v>32</v>
      </c>
      <c r="G54" s="107" t="s">
        <v>179</v>
      </c>
      <c r="H54" s="108" t="s">
        <v>180</v>
      </c>
      <c r="I54" s="108" t="str">
        <f t="shared" si="3"/>
        <v>ce.0570077@ac-nancy-metz.fr</v>
      </c>
      <c r="J54" s="109" t="s">
        <v>181</v>
      </c>
      <c r="K54" s="109">
        <v>77</v>
      </c>
      <c r="L54" s="62">
        <f t="shared" si="4"/>
        <v>12.833333333333334</v>
      </c>
      <c r="M54" s="106">
        <f t="shared" si="5"/>
        <v>13</v>
      </c>
      <c r="N54" s="110"/>
      <c r="O54" s="110"/>
      <c r="P54" s="110"/>
      <c r="Q54" s="110"/>
      <c r="R54" s="65"/>
      <c r="S54" s="625" t="s">
        <v>26</v>
      </c>
      <c r="T54" s="626">
        <v>44824</v>
      </c>
      <c r="U54" s="626">
        <v>44825</v>
      </c>
      <c r="V54" s="103" t="s">
        <v>173</v>
      </c>
      <c r="W54" s="596"/>
      <c r="X54" s="12" t="s">
        <v>174</v>
      </c>
    </row>
    <row r="55" spans="1:24" ht="18.75" customHeight="1" x14ac:dyDescent="0.25">
      <c r="A55" s="1402"/>
      <c r="B55" s="46">
        <v>1</v>
      </c>
      <c r="C55" s="1402"/>
      <c r="D55" s="12" t="s">
        <v>175</v>
      </c>
      <c r="E55" s="47">
        <v>53</v>
      </c>
      <c r="F55" s="106" t="s">
        <v>21</v>
      </c>
      <c r="G55" s="111" t="s">
        <v>182</v>
      </c>
      <c r="H55" s="108" t="s">
        <v>180</v>
      </c>
      <c r="I55" s="108" t="str">
        <f t="shared" si="3"/>
        <v>ce.0572480@ac-nancy-metz.fr</v>
      </c>
      <c r="J55" s="106" t="s">
        <v>183</v>
      </c>
      <c r="K55" s="106">
        <v>52</v>
      </c>
      <c r="L55" s="62">
        <f t="shared" si="4"/>
        <v>8.6666666666666661</v>
      </c>
      <c r="M55" s="106">
        <f t="shared" si="5"/>
        <v>9</v>
      </c>
      <c r="N55" s="110"/>
      <c r="O55" s="110"/>
      <c r="P55" s="110"/>
      <c r="Q55" s="110"/>
      <c r="R55" s="65"/>
      <c r="S55" s="625" t="s">
        <v>26</v>
      </c>
      <c r="T55" s="626">
        <v>44824</v>
      </c>
      <c r="U55" s="626">
        <v>44825</v>
      </c>
      <c r="V55" s="102" t="s">
        <v>173</v>
      </c>
      <c r="W55" s="588"/>
      <c r="X55" s="12" t="s">
        <v>174</v>
      </c>
    </row>
    <row r="56" spans="1:24" ht="18.75" customHeight="1" x14ac:dyDescent="0.25">
      <c r="A56" s="1402"/>
      <c r="B56" s="46">
        <v>1</v>
      </c>
      <c r="C56" s="1402"/>
      <c r="D56" s="12" t="s">
        <v>175</v>
      </c>
      <c r="E56" s="47">
        <v>53</v>
      </c>
      <c r="F56" s="106" t="s">
        <v>21</v>
      </c>
      <c r="G56" s="111" t="s">
        <v>184</v>
      </c>
      <c r="H56" s="108" t="s">
        <v>180</v>
      </c>
      <c r="I56" s="108" t="str">
        <f t="shared" si="3"/>
        <v>ce.0572171@ac-nancy-metz.fr</v>
      </c>
      <c r="J56" s="106" t="s">
        <v>185</v>
      </c>
      <c r="K56" s="106">
        <v>37</v>
      </c>
      <c r="L56" s="62">
        <f t="shared" si="4"/>
        <v>6.166666666666667</v>
      </c>
      <c r="M56" s="106">
        <f t="shared" si="5"/>
        <v>7</v>
      </c>
      <c r="N56" s="110"/>
      <c r="O56" s="110"/>
      <c r="P56" s="110"/>
      <c r="Q56" s="110"/>
      <c r="R56" s="65"/>
      <c r="S56" s="625" t="s">
        <v>26</v>
      </c>
      <c r="T56" s="626">
        <v>44824</v>
      </c>
      <c r="U56" s="626">
        <v>44825</v>
      </c>
      <c r="V56" s="102" t="s">
        <v>173</v>
      </c>
      <c r="W56" s="588"/>
      <c r="X56" s="12" t="s">
        <v>174</v>
      </c>
    </row>
    <row r="57" spans="1:24" ht="18.75" customHeight="1" x14ac:dyDescent="0.25">
      <c r="A57" s="1402"/>
      <c r="B57" s="46">
        <v>1</v>
      </c>
      <c r="C57" s="1402"/>
      <c r="D57" s="12" t="s">
        <v>175</v>
      </c>
      <c r="E57" s="47">
        <v>53</v>
      </c>
      <c r="F57" s="106" t="s">
        <v>21</v>
      </c>
      <c r="G57" s="111" t="s">
        <v>186</v>
      </c>
      <c r="H57" s="108" t="s">
        <v>187</v>
      </c>
      <c r="I57" s="108" t="str">
        <f t="shared" si="3"/>
        <v>ce.0572009@ac-nancy-metz.fr</v>
      </c>
      <c r="J57" s="106" t="s">
        <v>188</v>
      </c>
      <c r="K57" s="106">
        <v>38</v>
      </c>
      <c r="L57" s="62">
        <f t="shared" si="4"/>
        <v>6.333333333333333</v>
      </c>
      <c r="M57" s="106">
        <f t="shared" si="5"/>
        <v>7</v>
      </c>
      <c r="N57" s="110"/>
      <c r="O57" s="110"/>
      <c r="P57" s="110"/>
      <c r="Q57" s="110"/>
      <c r="R57" s="65"/>
      <c r="S57" s="625" t="s">
        <v>26</v>
      </c>
      <c r="T57" s="626">
        <v>44824</v>
      </c>
      <c r="U57" s="626">
        <v>44825</v>
      </c>
      <c r="V57" s="102" t="s">
        <v>173</v>
      </c>
      <c r="W57" s="588"/>
      <c r="X57" s="12" t="s">
        <v>174</v>
      </c>
    </row>
    <row r="58" spans="1:24" ht="18.75" customHeight="1" x14ac:dyDescent="0.25">
      <c r="A58" s="11" t="s">
        <v>55</v>
      </c>
      <c r="B58" s="11"/>
      <c r="C58" s="11" t="s">
        <v>77</v>
      </c>
      <c r="D58" s="12"/>
      <c r="E58" s="47"/>
      <c r="F58" s="12"/>
      <c r="G58" s="39"/>
      <c r="H58" s="40"/>
      <c r="I58" s="40"/>
      <c r="J58" s="12"/>
      <c r="K58" s="12"/>
      <c r="L58" s="12"/>
      <c r="M58" s="12"/>
      <c r="N58" s="41"/>
      <c r="O58" s="41"/>
      <c r="P58" s="41"/>
      <c r="Q58" s="41"/>
      <c r="R58" s="42"/>
      <c r="S58" s="41"/>
      <c r="T58" s="43"/>
      <c r="U58" s="43"/>
      <c r="V58" s="102"/>
      <c r="W58" s="588"/>
      <c r="X58" s="12"/>
    </row>
    <row r="59" spans="1:24" ht="18.75" x14ac:dyDescent="0.3">
      <c r="A59" s="57"/>
      <c r="B59" s="57"/>
      <c r="C59" s="57"/>
      <c r="D59" s="12"/>
      <c r="E59" s="112"/>
      <c r="F59" s="12"/>
      <c r="G59" s="39"/>
      <c r="H59" s="40"/>
      <c r="I59" s="40"/>
      <c r="J59" s="12"/>
      <c r="K59" s="12"/>
      <c r="L59" s="62">
        <f t="shared" si="4"/>
        <v>0</v>
      </c>
      <c r="M59" s="12"/>
      <c r="N59" s="41"/>
      <c r="O59" s="41"/>
      <c r="P59" s="41"/>
      <c r="Q59" s="41"/>
      <c r="R59" s="42"/>
      <c r="S59" s="41"/>
      <c r="T59" s="41"/>
      <c r="U59" s="41"/>
      <c r="V59" s="102"/>
      <c r="W59" s="588"/>
      <c r="X59" s="12"/>
    </row>
    <row r="60" spans="1:24" ht="18.75" customHeight="1" x14ac:dyDescent="0.35">
      <c r="A60" s="1401">
        <v>7</v>
      </c>
      <c r="B60" s="46">
        <v>1</v>
      </c>
      <c r="C60" s="1402">
        <v>64</v>
      </c>
      <c r="D60" s="12" t="s">
        <v>48</v>
      </c>
      <c r="E60" s="13">
        <v>68</v>
      </c>
      <c r="F60" s="113" t="s">
        <v>21</v>
      </c>
      <c r="G60" s="114" t="s">
        <v>189</v>
      </c>
      <c r="H60" s="115" t="s">
        <v>190</v>
      </c>
      <c r="I60" s="115" t="str">
        <f t="shared" si="3"/>
        <v>ce.0880154@ac-nancy-metz.fr</v>
      </c>
      <c r="J60" s="113" t="s">
        <v>191</v>
      </c>
      <c r="K60" s="113">
        <v>41</v>
      </c>
      <c r="L60" s="62">
        <f t="shared" si="4"/>
        <v>6.833333333333333</v>
      </c>
      <c r="M60" s="113">
        <f t="shared" si="5"/>
        <v>7</v>
      </c>
      <c r="N60" s="116">
        <f>SUM(M60:M67)</f>
        <v>69</v>
      </c>
      <c r="O60" s="116">
        <v>69</v>
      </c>
      <c r="P60" s="117">
        <v>54</v>
      </c>
      <c r="Q60" s="116"/>
      <c r="R60" s="118" t="s">
        <v>192</v>
      </c>
      <c r="S60" s="594" t="s">
        <v>26</v>
      </c>
      <c r="T60" s="595">
        <v>44824</v>
      </c>
      <c r="U60" s="595">
        <v>44825</v>
      </c>
      <c r="V60" s="102" t="s">
        <v>193</v>
      </c>
      <c r="W60" s="598"/>
      <c r="X60" s="12" t="s">
        <v>194</v>
      </c>
    </row>
    <row r="61" spans="1:24" ht="18.75" customHeight="1" x14ac:dyDescent="0.25">
      <c r="A61" s="1401"/>
      <c r="B61" s="46">
        <v>1</v>
      </c>
      <c r="C61" s="1402"/>
      <c r="D61" s="12" t="s">
        <v>110</v>
      </c>
      <c r="E61" s="13">
        <v>68</v>
      </c>
      <c r="F61" s="113" t="s">
        <v>32</v>
      </c>
      <c r="G61" s="114" t="s">
        <v>195</v>
      </c>
      <c r="H61" s="115" t="s">
        <v>190</v>
      </c>
      <c r="I61" s="115" t="str">
        <f t="shared" si="3"/>
        <v>ce.0881140@ac-nancy-metz.fr</v>
      </c>
      <c r="J61" s="119" t="s">
        <v>196</v>
      </c>
      <c r="K61" s="119">
        <v>58</v>
      </c>
      <c r="L61" s="62">
        <f t="shared" si="4"/>
        <v>9.6666666666666661</v>
      </c>
      <c r="M61" s="113">
        <f t="shared" si="5"/>
        <v>10</v>
      </c>
      <c r="N61" s="116"/>
      <c r="O61" s="116"/>
      <c r="P61" s="116"/>
      <c r="Q61" s="116"/>
      <c r="R61" s="118"/>
      <c r="S61" s="594" t="s">
        <v>26</v>
      </c>
      <c r="T61" s="595">
        <v>44824</v>
      </c>
      <c r="U61" s="595">
        <v>44825</v>
      </c>
      <c r="V61" s="102" t="s">
        <v>193</v>
      </c>
      <c r="W61" s="599"/>
      <c r="X61" s="12" t="s">
        <v>194</v>
      </c>
    </row>
    <row r="62" spans="1:24" ht="18.75" customHeight="1" x14ac:dyDescent="0.25">
      <c r="A62" s="1401"/>
      <c r="B62" s="46">
        <v>1</v>
      </c>
      <c r="C62" s="1402"/>
      <c r="D62" s="12" t="s">
        <v>110</v>
      </c>
      <c r="E62" s="13">
        <v>68</v>
      </c>
      <c r="F62" s="113" t="s">
        <v>21</v>
      </c>
      <c r="G62" s="114" t="s">
        <v>197</v>
      </c>
      <c r="H62" s="115" t="s">
        <v>190</v>
      </c>
      <c r="I62" s="115" t="str">
        <f t="shared" si="3"/>
        <v>ce.0880155@ac-nancy-metz.fr</v>
      </c>
      <c r="J62" s="113" t="s">
        <v>198</v>
      </c>
      <c r="K62" s="113">
        <v>41</v>
      </c>
      <c r="L62" s="62">
        <f t="shared" si="4"/>
        <v>6.833333333333333</v>
      </c>
      <c r="M62" s="113">
        <f t="shared" si="5"/>
        <v>7</v>
      </c>
      <c r="N62" s="116"/>
      <c r="O62" s="116"/>
      <c r="P62" s="116"/>
      <c r="Q62" s="116"/>
      <c r="R62" s="118"/>
      <c r="S62" s="594" t="s">
        <v>26</v>
      </c>
      <c r="T62" s="595">
        <v>44824</v>
      </c>
      <c r="U62" s="595">
        <v>44825</v>
      </c>
      <c r="V62" s="102" t="s">
        <v>193</v>
      </c>
      <c r="W62" s="588"/>
      <c r="X62" s="12" t="s">
        <v>194</v>
      </c>
    </row>
    <row r="63" spans="1:24" ht="18.75" customHeight="1" x14ac:dyDescent="0.25">
      <c r="A63" s="1401"/>
      <c r="B63" s="46">
        <v>1</v>
      </c>
      <c r="C63" s="1402"/>
      <c r="D63" s="12" t="s">
        <v>110</v>
      </c>
      <c r="E63" s="120" t="s">
        <v>199</v>
      </c>
      <c r="F63" s="28" t="s">
        <v>35</v>
      </c>
      <c r="G63" s="114" t="s">
        <v>200</v>
      </c>
      <c r="H63" s="115" t="s">
        <v>190</v>
      </c>
      <c r="I63" s="115" t="str">
        <f t="shared" si="3"/>
        <v>ce.0880153@ac-nancy-metz.fr</v>
      </c>
      <c r="J63" s="113" t="s">
        <v>201</v>
      </c>
      <c r="K63" s="113">
        <v>129</v>
      </c>
      <c r="L63" s="62">
        <f t="shared" si="4"/>
        <v>21.5</v>
      </c>
      <c r="M63" s="113">
        <f t="shared" si="5"/>
        <v>22</v>
      </c>
      <c r="N63" s="116"/>
      <c r="O63" s="116"/>
      <c r="P63" s="116"/>
      <c r="Q63" s="33" t="s">
        <v>68</v>
      </c>
      <c r="R63" s="118"/>
      <c r="S63" s="594" t="s">
        <v>26</v>
      </c>
      <c r="T63" s="595">
        <v>44824</v>
      </c>
      <c r="U63" s="595">
        <v>44825</v>
      </c>
      <c r="V63" s="102" t="s">
        <v>193</v>
      </c>
      <c r="W63" s="588"/>
      <c r="X63" s="12" t="s">
        <v>194</v>
      </c>
    </row>
    <row r="64" spans="1:24" ht="18.75" customHeight="1" x14ac:dyDescent="0.25">
      <c r="A64" s="1401"/>
      <c r="B64" s="46">
        <v>1</v>
      </c>
      <c r="C64" s="1402"/>
      <c r="D64" s="12" t="s">
        <v>110</v>
      </c>
      <c r="E64" s="121">
        <v>78</v>
      </c>
      <c r="F64" s="113" t="s">
        <v>21</v>
      </c>
      <c r="G64" s="114" t="s">
        <v>43</v>
      </c>
      <c r="H64" s="115" t="s">
        <v>202</v>
      </c>
      <c r="I64" s="115" t="str">
        <f t="shared" si="3"/>
        <v>ce.0880065@ac-nancy-metz.fr</v>
      </c>
      <c r="J64" s="113" t="s">
        <v>203</v>
      </c>
      <c r="K64" s="113">
        <v>41</v>
      </c>
      <c r="L64" s="62">
        <f t="shared" si="4"/>
        <v>6.833333333333333</v>
      </c>
      <c r="M64" s="113">
        <f t="shared" si="5"/>
        <v>7</v>
      </c>
      <c r="N64" s="116"/>
      <c r="O64" s="116"/>
      <c r="P64" s="116"/>
      <c r="Q64" s="116"/>
      <c r="R64" s="118"/>
      <c r="S64" s="594" t="s">
        <v>26</v>
      </c>
      <c r="T64" s="595">
        <v>44824</v>
      </c>
      <c r="U64" s="595">
        <v>44825</v>
      </c>
      <c r="V64" s="102" t="s">
        <v>193</v>
      </c>
      <c r="W64" s="588"/>
      <c r="X64" s="12" t="s">
        <v>194</v>
      </c>
    </row>
    <row r="65" spans="1:24" ht="18.75" customHeight="1" x14ac:dyDescent="0.25">
      <c r="A65" s="1401"/>
      <c r="B65" s="46">
        <v>1</v>
      </c>
      <c r="C65" s="1402"/>
      <c r="D65" s="12" t="s">
        <v>110</v>
      </c>
      <c r="E65" s="121">
        <v>78</v>
      </c>
      <c r="F65" s="113" t="s">
        <v>21</v>
      </c>
      <c r="G65" s="114" t="s">
        <v>204</v>
      </c>
      <c r="H65" s="115" t="s">
        <v>205</v>
      </c>
      <c r="I65" s="115" t="str">
        <f t="shared" si="3"/>
        <v>ce.0880054@ac-nancy-metz.fr</v>
      </c>
      <c r="J65" s="113" t="s">
        <v>206</v>
      </c>
      <c r="K65" s="113">
        <v>23</v>
      </c>
      <c r="L65" s="62">
        <f t="shared" si="4"/>
        <v>3.8333333333333335</v>
      </c>
      <c r="M65" s="113">
        <f t="shared" si="5"/>
        <v>4</v>
      </c>
      <c r="N65" s="116"/>
      <c r="O65" s="116"/>
      <c r="P65" s="116"/>
      <c r="Q65" s="116"/>
      <c r="R65" s="118"/>
      <c r="S65" s="594" t="s">
        <v>26</v>
      </c>
      <c r="T65" s="595">
        <v>44824</v>
      </c>
      <c r="U65" s="595">
        <v>44825</v>
      </c>
      <c r="V65" s="102" t="s">
        <v>193</v>
      </c>
      <c r="W65" s="588"/>
      <c r="X65" s="12" t="s">
        <v>194</v>
      </c>
    </row>
    <row r="66" spans="1:24" ht="18.75" customHeight="1" x14ac:dyDescent="0.25">
      <c r="A66" s="1401"/>
      <c r="B66" s="46">
        <v>1</v>
      </c>
      <c r="C66" s="1402"/>
      <c r="D66" s="12" t="s">
        <v>110</v>
      </c>
      <c r="E66" s="121">
        <v>78</v>
      </c>
      <c r="F66" s="113" t="s">
        <v>21</v>
      </c>
      <c r="G66" s="114" t="s">
        <v>207</v>
      </c>
      <c r="H66" s="115" t="s">
        <v>208</v>
      </c>
      <c r="I66" s="115" t="str">
        <f t="shared" si="3"/>
        <v>ce.0881397@ac-nancy-metz.fr</v>
      </c>
      <c r="J66" s="113" t="s">
        <v>209</v>
      </c>
      <c r="K66" s="113">
        <v>33</v>
      </c>
      <c r="L66" s="62">
        <f t="shared" si="4"/>
        <v>5.5</v>
      </c>
      <c r="M66" s="113">
        <f t="shared" si="5"/>
        <v>6</v>
      </c>
      <c r="N66" s="116"/>
      <c r="O66" s="116"/>
      <c r="P66" s="116"/>
      <c r="Q66" s="116"/>
      <c r="R66" s="118"/>
      <c r="S66" s="594" t="s">
        <v>26</v>
      </c>
      <c r="T66" s="595">
        <v>44824</v>
      </c>
      <c r="U66" s="595">
        <v>44825</v>
      </c>
      <c r="V66" s="102" t="s">
        <v>193</v>
      </c>
      <c r="W66" s="588"/>
      <c r="X66" s="12" t="s">
        <v>194</v>
      </c>
    </row>
    <row r="67" spans="1:24" ht="18.75" customHeight="1" x14ac:dyDescent="0.25">
      <c r="A67" s="1401"/>
      <c r="B67" s="46">
        <v>1</v>
      </c>
      <c r="C67" s="1402"/>
      <c r="D67" s="12" t="s">
        <v>110</v>
      </c>
      <c r="E67" s="121">
        <v>78</v>
      </c>
      <c r="F67" s="113" t="s">
        <v>21</v>
      </c>
      <c r="G67" s="114" t="s">
        <v>210</v>
      </c>
      <c r="H67" s="115" t="s">
        <v>211</v>
      </c>
      <c r="I67" s="115" t="str">
        <f t="shared" si="3"/>
        <v>ce.0881372@ac-nancy-metz.fr</v>
      </c>
      <c r="J67" s="113" t="s">
        <v>212</v>
      </c>
      <c r="K67" s="113">
        <v>34</v>
      </c>
      <c r="L67" s="62">
        <f t="shared" si="4"/>
        <v>5.666666666666667</v>
      </c>
      <c r="M67" s="113">
        <f t="shared" si="5"/>
        <v>6</v>
      </c>
      <c r="N67" s="116"/>
      <c r="O67" s="116"/>
      <c r="P67" s="116"/>
      <c r="Q67" s="116"/>
      <c r="R67" s="118"/>
      <c r="S67" s="594" t="s">
        <v>26</v>
      </c>
      <c r="T67" s="595">
        <v>44824</v>
      </c>
      <c r="U67" s="595">
        <v>44825</v>
      </c>
      <c r="V67" s="102" t="s">
        <v>193</v>
      </c>
      <c r="W67" s="588"/>
      <c r="X67" s="12" t="s">
        <v>194</v>
      </c>
    </row>
    <row r="68" spans="1:24" ht="18.75" customHeight="1" x14ac:dyDescent="0.25">
      <c r="A68" s="584" t="s">
        <v>103</v>
      </c>
      <c r="B68" s="584"/>
      <c r="C68" s="11" t="s">
        <v>77</v>
      </c>
      <c r="D68" s="12"/>
      <c r="E68" s="121"/>
      <c r="F68" s="12"/>
      <c r="G68" s="39"/>
      <c r="H68" s="40"/>
      <c r="I68" s="40"/>
      <c r="J68" s="12"/>
      <c r="K68" s="12"/>
      <c r="L68" s="12"/>
      <c r="M68" s="12"/>
      <c r="N68" s="41"/>
      <c r="O68" s="41"/>
      <c r="P68" s="41"/>
      <c r="Q68" s="41"/>
      <c r="R68" s="42"/>
      <c r="S68" s="41"/>
      <c r="T68" s="43"/>
      <c r="U68" s="43"/>
      <c r="V68" s="102"/>
      <c r="W68" s="588"/>
      <c r="X68" s="12"/>
    </row>
    <row r="69" spans="1:24" ht="18.75" customHeight="1" x14ac:dyDescent="0.25">
      <c r="A69" s="11"/>
      <c r="B69" s="11"/>
      <c r="C69" s="11"/>
      <c r="D69" s="12"/>
      <c r="E69" s="112"/>
      <c r="F69" s="12"/>
      <c r="G69" s="39"/>
      <c r="H69" s="40"/>
      <c r="I69" s="40"/>
      <c r="J69" s="12"/>
      <c r="K69" s="12"/>
      <c r="L69" s="12"/>
      <c r="M69" s="12"/>
      <c r="N69" s="41"/>
      <c r="O69" s="41"/>
      <c r="P69" s="41"/>
      <c r="Q69" s="41"/>
      <c r="R69" s="42"/>
      <c r="S69" s="41"/>
      <c r="T69" s="43"/>
      <c r="U69" s="43"/>
      <c r="V69" s="102"/>
      <c r="W69" s="588"/>
      <c r="X69" s="12"/>
    </row>
    <row r="70" spans="1:24" ht="39" customHeight="1" x14ac:dyDescent="0.25">
      <c r="A70" s="1403" t="s">
        <v>1986</v>
      </c>
      <c r="B70" s="585"/>
      <c r="C70" s="1402">
        <v>50</v>
      </c>
      <c r="D70" s="36" t="s">
        <v>48</v>
      </c>
      <c r="E70" s="68">
        <v>73</v>
      </c>
      <c r="F70" s="122" t="s">
        <v>21</v>
      </c>
      <c r="G70" s="123" t="s">
        <v>213</v>
      </c>
      <c r="H70" s="124" t="s">
        <v>214</v>
      </c>
      <c r="I70" s="124" t="str">
        <f t="shared" si="3"/>
        <v>ce.0880045@ac-nancy-metz.fr</v>
      </c>
      <c r="J70" s="122" t="s">
        <v>215</v>
      </c>
      <c r="K70" s="122">
        <v>51</v>
      </c>
      <c r="L70" s="62">
        <f t="shared" si="4"/>
        <v>8.5</v>
      </c>
      <c r="M70" s="122">
        <f t="shared" si="5"/>
        <v>9</v>
      </c>
      <c r="N70" s="125">
        <f>SUM(M70:M79)</f>
        <v>71</v>
      </c>
      <c r="O70" s="126"/>
      <c r="P70" s="127">
        <v>0</v>
      </c>
      <c r="Q70" s="126"/>
      <c r="R70" s="645" t="s">
        <v>216</v>
      </c>
      <c r="S70" s="646" t="s">
        <v>217</v>
      </c>
      <c r="T70" s="647">
        <v>44831</v>
      </c>
      <c r="U70" s="647">
        <v>44832</v>
      </c>
      <c r="V70" s="103" t="s">
        <v>218</v>
      </c>
      <c r="W70" s="596"/>
      <c r="X70" s="12" t="s">
        <v>219</v>
      </c>
    </row>
    <row r="71" spans="1:24" ht="18.75" customHeight="1" x14ac:dyDescent="0.25">
      <c r="A71" s="1401"/>
      <c r="B71" s="584"/>
      <c r="C71" s="1402"/>
      <c r="D71" s="12" t="s">
        <v>220</v>
      </c>
      <c r="E71" s="47">
        <v>18</v>
      </c>
      <c r="F71" s="128" t="s">
        <v>21</v>
      </c>
      <c r="G71" s="129" t="s">
        <v>221</v>
      </c>
      <c r="H71" s="130" t="s">
        <v>222</v>
      </c>
      <c r="I71" s="130" t="str">
        <f t="shared" si="3"/>
        <v>ce.0540004@ac-nancy-metz.fr</v>
      </c>
      <c r="J71" s="128" t="s">
        <v>223</v>
      </c>
      <c r="K71" s="128">
        <v>28</v>
      </c>
      <c r="L71" s="62">
        <f t="shared" si="4"/>
        <v>4.666666666666667</v>
      </c>
      <c r="M71" s="128">
        <f t="shared" si="5"/>
        <v>5</v>
      </c>
      <c r="N71" s="131"/>
      <c r="O71" s="131">
        <v>74</v>
      </c>
      <c r="P71" s="131">
        <v>0</v>
      </c>
      <c r="Q71" s="131"/>
      <c r="R71" s="645"/>
      <c r="S71" s="646" t="s">
        <v>217</v>
      </c>
      <c r="T71" s="647">
        <v>44831</v>
      </c>
      <c r="U71" s="647">
        <v>44832</v>
      </c>
      <c r="V71" s="103" t="s">
        <v>218</v>
      </c>
      <c r="W71" s="600"/>
      <c r="X71" s="12" t="s">
        <v>219</v>
      </c>
    </row>
    <row r="72" spans="1:24" ht="39.75" customHeight="1" x14ac:dyDescent="0.25">
      <c r="A72" s="1401"/>
      <c r="B72" s="584"/>
      <c r="C72" s="1402"/>
      <c r="D72" s="12" t="s">
        <v>220</v>
      </c>
      <c r="E72" s="52" t="s">
        <v>224</v>
      </c>
      <c r="F72" s="128" t="s">
        <v>32</v>
      </c>
      <c r="G72" s="132" t="s">
        <v>225</v>
      </c>
      <c r="H72" s="130" t="s">
        <v>226</v>
      </c>
      <c r="I72" s="130" t="str">
        <f t="shared" si="3"/>
        <v>ce.0540037@ac-nancy-metz.fr</v>
      </c>
      <c r="J72" s="133" t="s">
        <v>227</v>
      </c>
      <c r="K72" s="133">
        <v>57</v>
      </c>
      <c r="L72" s="62">
        <f t="shared" si="4"/>
        <v>9.5</v>
      </c>
      <c r="M72" s="128">
        <f t="shared" si="5"/>
        <v>10</v>
      </c>
      <c r="N72" s="591"/>
      <c r="O72" s="591"/>
      <c r="P72" s="141"/>
      <c r="Q72" s="134" t="s">
        <v>228</v>
      </c>
      <c r="R72" s="645"/>
      <c r="S72" s="646" t="s">
        <v>217</v>
      </c>
      <c r="T72" s="647">
        <v>44831</v>
      </c>
      <c r="U72" s="647">
        <v>44832</v>
      </c>
      <c r="V72" s="103" t="s">
        <v>218</v>
      </c>
      <c r="W72" s="596"/>
      <c r="X72" s="12" t="s">
        <v>219</v>
      </c>
    </row>
    <row r="73" spans="1:24" ht="18.75" customHeight="1" x14ac:dyDescent="0.25">
      <c r="A73" s="1401"/>
      <c r="B73" s="584"/>
      <c r="C73" s="1402"/>
      <c r="D73" s="12" t="s">
        <v>220</v>
      </c>
      <c r="E73" s="47">
        <v>18</v>
      </c>
      <c r="F73" s="128" t="s">
        <v>21</v>
      </c>
      <c r="G73" s="129" t="s">
        <v>229</v>
      </c>
      <c r="H73" s="130" t="s">
        <v>230</v>
      </c>
      <c r="I73" s="130" t="str">
        <f t="shared" si="3"/>
        <v>ce.0540011@ac-nancy-metz.fr</v>
      </c>
      <c r="J73" s="128" t="s">
        <v>231</v>
      </c>
      <c r="K73" s="128">
        <v>34</v>
      </c>
      <c r="L73" s="62">
        <f t="shared" si="4"/>
        <v>5.666666666666667</v>
      </c>
      <c r="M73" s="128">
        <f t="shared" si="5"/>
        <v>6</v>
      </c>
      <c r="N73" s="591"/>
      <c r="O73" s="591"/>
      <c r="P73" s="141"/>
      <c r="Q73" s="131"/>
      <c r="R73" s="645"/>
      <c r="S73" s="646" t="s">
        <v>217</v>
      </c>
      <c r="T73" s="647">
        <v>44831</v>
      </c>
      <c r="U73" s="647">
        <v>44832</v>
      </c>
      <c r="V73" s="102" t="s">
        <v>218</v>
      </c>
      <c r="W73" s="588"/>
      <c r="X73" s="12" t="s">
        <v>219</v>
      </c>
    </row>
    <row r="74" spans="1:24" ht="18.75" customHeight="1" x14ac:dyDescent="0.25">
      <c r="A74" s="1401"/>
      <c r="B74" s="584"/>
      <c r="C74" s="1402"/>
      <c r="D74" s="12" t="s">
        <v>220</v>
      </c>
      <c r="E74" s="47">
        <v>18</v>
      </c>
      <c r="F74" s="128" t="s">
        <v>21</v>
      </c>
      <c r="G74" s="129"/>
      <c r="H74" s="130" t="s">
        <v>232</v>
      </c>
      <c r="I74" s="130" t="str">
        <f t="shared" si="3"/>
        <v>ce.0540001@ac-nancy-metz.fr</v>
      </c>
      <c r="J74" s="128" t="s">
        <v>233</v>
      </c>
      <c r="K74" s="128">
        <v>37</v>
      </c>
      <c r="L74" s="62">
        <f t="shared" si="4"/>
        <v>6.166666666666667</v>
      </c>
      <c r="M74" s="128">
        <f t="shared" si="5"/>
        <v>7</v>
      </c>
      <c r="N74" s="591"/>
      <c r="O74" s="591"/>
      <c r="P74" s="141"/>
      <c r="Q74" s="131"/>
      <c r="R74" s="645"/>
      <c r="S74" s="646" t="s">
        <v>217</v>
      </c>
      <c r="T74" s="647">
        <v>44831</v>
      </c>
      <c r="U74" s="647">
        <v>44832</v>
      </c>
      <c r="V74" s="102" t="s">
        <v>218</v>
      </c>
      <c r="W74" s="588"/>
      <c r="X74" s="12" t="s">
        <v>219</v>
      </c>
    </row>
    <row r="75" spans="1:24" ht="18.75" customHeight="1" x14ac:dyDescent="0.25">
      <c r="A75" s="1401"/>
      <c r="B75" s="584"/>
      <c r="C75" s="1402"/>
      <c r="D75" s="12" t="s">
        <v>220</v>
      </c>
      <c r="E75" s="52" t="s">
        <v>234</v>
      </c>
      <c r="F75" s="135" t="s">
        <v>21</v>
      </c>
      <c r="G75" s="136" t="s">
        <v>235</v>
      </c>
      <c r="H75" s="137" t="s">
        <v>226</v>
      </c>
      <c r="I75" s="138" t="str">
        <f t="shared" si="3"/>
        <v>ce.0541329@ac-nancy-metz.fr</v>
      </c>
      <c r="J75" s="135" t="s">
        <v>236</v>
      </c>
      <c r="K75" s="135">
        <v>45</v>
      </c>
      <c r="L75" s="62">
        <f t="shared" si="4"/>
        <v>7.5</v>
      </c>
      <c r="M75" s="135">
        <f t="shared" si="5"/>
        <v>8</v>
      </c>
      <c r="N75" s="591"/>
      <c r="O75" s="591"/>
      <c r="P75" s="141"/>
      <c r="Q75" s="139"/>
      <c r="R75" s="645"/>
      <c r="S75" s="646" t="s">
        <v>217</v>
      </c>
      <c r="T75" s="647">
        <v>44831</v>
      </c>
      <c r="U75" s="647">
        <v>44832</v>
      </c>
      <c r="V75" s="102" t="s">
        <v>218</v>
      </c>
      <c r="W75" s="588"/>
      <c r="X75" s="12" t="s">
        <v>219</v>
      </c>
    </row>
    <row r="76" spans="1:24" ht="18.75" customHeight="1" x14ac:dyDescent="0.25">
      <c r="A76" s="1401"/>
      <c r="B76" s="584"/>
      <c r="C76" s="1402"/>
      <c r="D76" s="12" t="s">
        <v>220</v>
      </c>
      <c r="E76" s="47" t="s">
        <v>237</v>
      </c>
      <c r="F76" s="140" t="s">
        <v>35</v>
      </c>
      <c r="G76" s="136" t="s">
        <v>238</v>
      </c>
      <c r="H76" s="137" t="s">
        <v>226</v>
      </c>
      <c r="I76" s="138" t="str">
        <f t="shared" ref="I76:I97" si="6">"ce."&amp;LEFT(J76,7)&amp;"@ac-nancy-metz.fr"</f>
        <v>ce.0542293@ac-nancy-metz.fr</v>
      </c>
      <c r="J76" s="135" t="s">
        <v>239</v>
      </c>
      <c r="K76" s="135">
        <v>46</v>
      </c>
      <c r="L76" s="62">
        <f t="shared" ref="L76:L99" si="7">K76/6</f>
        <v>7.666666666666667</v>
      </c>
      <c r="M76" s="135">
        <f t="shared" ref="M76:M97" si="8">ROUNDUP(L76,0)</f>
        <v>8</v>
      </c>
      <c r="N76" s="591"/>
      <c r="O76" s="591"/>
      <c r="P76" s="141"/>
      <c r="Q76" s="139"/>
      <c r="R76" s="645"/>
      <c r="S76" s="646" t="s">
        <v>217</v>
      </c>
      <c r="T76" s="647">
        <v>44831</v>
      </c>
      <c r="U76" s="647">
        <v>44832</v>
      </c>
      <c r="V76" s="102" t="s">
        <v>218</v>
      </c>
      <c r="W76" s="588"/>
      <c r="X76" s="12" t="s">
        <v>219</v>
      </c>
    </row>
    <row r="77" spans="1:24" ht="18.75" customHeight="1" x14ac:dyDescent="0.25">
      <c r="A77" s="1401"/>
      <c r="B77" s="584"/>
      <c r="C77" s="1402"/>
      <c r="D77" s="12" t="s">
        <v>220</v>
      </c>
      <c r="E77" s="47">
        <v>2</v>
      </c>
      <c r="F77" s="135" t="s">
        <v>21</v>
      </c>
      <c r="G77" s="136" t="s">
        <v>240</v>
      </c>
      <c r="H77" s="137" t="s">
        <v>241</v>
      </c>
      <c r="I77" s="138" t="str">
        <f t="shared" si="6"/>
        <v>ce.0540005@ac-nancy-metz.fr</v>
      </c>
      <c r="J77" s="135" t="s">
        <v>242</v>
      </c>
      <c r="K77" s="135">
        <v>46</v>
      </c>
      <c r="L77" s="62">
        <f t="shared" si="7"/>
        <v>7.666666666666667</v>
      </c>
      <c r="M77" s="135">
        <f t="shared" si="8"/>
        <v>8</v>
      </c>
      <c r="N77" s="139"/>
      <c r="O77" s="139"/>
      <c r="P77" s="139"/>
      <c r="Q77" s="139"/>
      <c r="R77" s="645"/>
      <c r="S77" s="646" t="s">
        <v>217</v>
      </c>
      <c r="T77" s="647">
        <v>44831</v>
      </c>
      <c r="U77" s="647">
        <v>44832</v>
      </c>
      <c r="V77" s="102" t="s">
        <v>218</v>
      </c>
      <c r="W77" s="588"/>
      <c r="X77" s="12" t="s">
        <v>219</v>
      </c>
    </row>
    <row r="78" spans="1:24" ht="18.75" customHeight="1" x14ac:dyDescent="0.25">
      <c r="A78" s="1401"/>
      <c r="B78" s="584"/>
      <c r="C78" s="1402"/>
      <c r="D78" s="12" t="s">
        <v>220</v>
      </c>
      <c r="E78" s="13">
        <v>33</v>
      </c>
      <c r="F78" s="128" t="s">
        <v>21</v>
      </c>
      <c r="G78" s="129" t="s">
        <v>243</v>
      </c>
      <c r="H78" s="130" t="s">
        <v>244</v>
      </c>
      <c r="I78" s="130" t="str">
        <f t="shared" si="6"/>
        <v>ce.0540022@ac-nancy-metz.fr</v>
      </c>
      <c r="J78" s="128" t="s">
        <v>245</v>
      </c>
      <c r="K78" s="128">
        <v>29</v>
      </c>
      <c r="L78" s="62">
        <f t="shared" si="7"/>
        <v>4.833333333333333</v>
      </c>
      <c r="M78" s="128">
        <f t="shared" si="8"/>
        <v>5</v>
      </c>
      <c r="N78" s="131"/>
      <c r="O78" s="131"/>
      <c r="P78" s="141"/>
      <c r="Q78" s="131"/>
      <c r="R78" s="645"/>
      <c r="S78" s="646" t="s">
        <v>217</v>
      </c>
      <c r="T78" s="647">
        <v>44831</v>
      </c>
      <c r="U78" s="647">
        <v>44832</v>
      </c>
      <c r="V78" s="102" t="s">
        <v>218</v>
      </c>
      <c r="W78" s="588"/>
      <c r="X78" s="12" t="s">
        <v>219</v>
      </c>
    </row>
    <row r="79" spans="1:24" ht="18.75" customHeight="1" x14ac:dyDescent="0.25">
      <c r="A79" s="1401"/>
      <c r="B79" s="584"/>
      <c r="C79" s="1402"/>
      <c r="D79" s="12" t="s">
        <v>220</v>
      </c>
      <c r="E79" s="13">
        <v>33</v>
      </c>
      <c r="F79" s="128" t="s">
        <v>21</v>
      </c>
      <c r="G79" s="129" t="s">
        <v>246</v>
      </c>
      <c r="H79" s="130" t="s">
        <v>247</v>
      </c>
      <c r="I79" s="130" t="str">
        <f t="shared" si="6"/>
        <v>ce.0540017@ac-nancy-metz.fr</v>
      </c>
      <c r="J79" s="128" t="s">
        <v>248</v>
      </c>
      <c r="K79" s="128">
        <v>28</v>
      </c>
      <c r="L79" s="62">
        <f t="shared" si="7"/>
        <v>4.666666666666667</v>
      </c>
      <c r="M79" s="128">
        <f t="shared" si="8"/>
        <v>5</v>
      </c>
      <c r="N79" s="131"/>
      <c r="O79" s="131"/>
      <c r="P79" s="131"/>
      <c r="Q79" s="131"/>
      <c r="R79" s="645"/>
      <c r="S79" s="646" t="s">
        <v>217</v>
      </c>
      <c r="T79" s="647">
        <v>44831</v>
      </c>
      <c r="U79" s="647">
        <v>44832</v>
      </c>
      <c r="V79" s="102" t="s">
        <v>218</v>
      </c>
      <c r="W79" s="588"/>
      <c r="X79" s="12" t="s">
        <v>219</v>
      </c>
    </row>
    <row r="80" spans="1:24" ht="31.5" customHeight="1" x14ac:dyDescent="0.25">
      <c r="A80" s="11" t="s">
        <v>77</v>
      </c>
      <c r="B80" s="11"/>
      <c r="C80" s="11" t="s">
        <v>54</v>
      </c>
      <c r="D80" s="12"/>
      <c r="E80" s="13"/>
      <c r="F80" s="142"/>
      <c r="G80" s="1427"/>
      <c r="H80" s="1427"/>
      <c r="I80" s="1428"/>
      <c r="J80" s="12"/>
      <c r="K80" s="12"/>
      <c r="L80" s="12"/>
      <c r="M80" s="12"/>
      <c r="N80" s="41"/>
      <c r="O80" s="41"/>
      <c r="P80" s="41"/>
      <c r="Q80" s="41"/>
      <c r="R80" s="42"/>
      <c r="S80" s="41"/>
      <c r="T80" s="43"/>
      <c r="U80" s="43"/>
      <c r="V80" s="102"/>
      <c r="W80" s="588"/>
      <c r="X80" s="12"/>
    </row>
    <row r="81" spans="1:30" ht="18.75" x14ac:dyDescent="0.3">
      <c r="A81" s="44"/>
      <c r="B81" s="44"/>
      <c r="C81" s="44"/>
      <c r="D81" s="38"/>
      <c r="E81" s="121"/>
      <c r="F81" s="143"/>
      <c r="G81" s="144"/>
      <c r="H81" s="145"/>
      <c r="I81" s="145"/>
      <c r="J81" s="143"/>
      <c r="K81" s="143"/>
      <c r="L81" s="146"/>
      <c r="M81" s="143"/>
      <c r="N81" s="147"/>
      <c r="O81" s="147"/>
      <c r="P81" s="147"/>
      <c r="Q81" s="147"/>
      <c r="R81" s="148"/>
      <c r="S81" s="147"/>
      <c r="T81" s="147"/>
      <c r="U81" s="147"/>
      <c r="V81" s="149"/>
      <c r="W81" s="588"/>
      <c r="X81" s="38"/>
    </row>
    <row r="82" spans="1:30" s="858" customFormat="1" ht="18.75" customHeight="1" x14ac:dyDescent="0.35">
      <c r="A82" s="1429">
        <v>9</v>
      </c>
      <c r="B82" s="842"/>
      <c r="C82" s="1430" t="s">
        <v>249</v>
      </c>
      <c r="D82" s="843" t="s">
        <v>250</v>
      </c>
      <c r="E82" s="844" t="s">
        <v>251</v>
      </c>
      <c r="F82" s="845" t="s">
        <v>35</v>
      </c>
      <c r="G82" s="846" t="s">
        <v>252</v>
      </c>
      <c r="H82" s="847" t="s">
        <v>253</v>
      </c>
      <c r="I82" s="848" t="str">
        <f t="shared" si="6"/>
        <v>ce.0570099@ac-nancy-metz.fr</v>
      </c>
      <c r="J82" s="849" t="s">
        <v>254</v>
      </c>
      <c r="K82" s="849">
        <v>146</v>
      </c>
      <c r="L82" s="850">
        <f t="shared" si="7"/>
        <v>24.333333333333332</v>
      </c>
      <c r="M82" s="849">
        <f t="shared" si="8"/>
        <v>25</v>
      </c>
      <c r="N82" s="851">
        <f>SUM(M82:M87)</f>
        <v>75</v>
      </c>
      <c r="O82" s="851">
        <v>75</v>
      </c>
      <c r="P82" s="852">
        <v>54</v>
      </c>
      <c r="Q82" s="851"/>
      <c r="R82" s="853" t="s">
        <v>255</v>
      </c>
      <c r="S82" s="854" t="s">
        <v>217</v>
      </c>
      <c r="T82" s="855">
        <v>44831</v>
      </c>
      <c r="U82" s="855">
        <v>44832</v>
      </c>
      <c r="V82" s="856" t="s">
        <v>256</v>
      </c>
      <c r="W82" s="857"/>
      <c r="X82" s="843" t="s">
        <v>257</v>
      </c>
      <c r="AA82" s="859" t="s">
        <v>258</v>
      </c>
      <c r="AB82" s="860"/>
      <c r="AC82" s="860"/>
    </row>
    <row r="83" spans="1:30" s="858" customFormat="1" ht="18.75" customHeight="1" x14ac:dyDescent="0.3">
      <c r="A83" s="1429"/>
      <c r="B83" s="842"/>
      <c r="C83" s="1429"/>
      <c r="D83" s="843" t="s">
        <v>259</v>
      </c>
      <c r="E83" s="844" t="s">
        <v>260</v>
      </c>
      <c r="F83" s="861" t="s">
        <v>21</v>
      </c>
      <c r="G83" s="862" t="s">
        <v>261</v>
      </c>
      <c r="H83" s="863" t="s">
        <v>253</v>
      </c>
      <c r="I83" s="864" t="str">
        <f t="shared" si="6"/>
        <v>ce.0572021@ac-nancy-metz.fr</v>
      </c>
      <c r="J83" s="850" t="s">
        <v>262</v>
      </c>
      <c r="K83" s="850">
        <v>37</v>
      </c>
      <c r="L83" s="850">
        <f t="shared" si="7"/>
        <v>6.166666666666667</v>
      </c>
      <c r="M83" s="850">
        <f t="shared" si="8"/>
        <v>7</v>
      </c>
      <c r="N83" s="865"/>
      <c r="O83" s="865"/>
      <c r="P83" s="865"/>
      <c r="Q83" s="865"/>
      <c r="R83" s="853"/>
      <c r="S83" s="854" t="s">
        <v>217</v>
      </c>
      <c r="T83" s="855">
        <v>44831</v>
      </c>
      <c r="U83" s="855">
        <v>44832</v>
      </c>
      <c r="V83" s="856" t="s">
        <v>256</v>
      </c>
      <c r="W83" s="877" t="s">
        <v>1989</v>
      </c>
      <c r="X83" s="843" t="s">
        <v>257</v>
      </c>
      <c r="AA83" s="859" t="s">
        <v>258</v>
      </c>
      <c r="AB83" s="860"/>
      <c r="AC83" s="860"/>
    </row>
    <row r="84" spans="1:30" s="858" customFormat="1" ht="18.75" customHeight="1" x14ac:dyDescent="0.25">
      <c r="A84" s="1429"/>
      <c r="B84" s="842"/>
      <c r="C84" s="1429"/>
      <c r="D84" s="843" t="s">
        <v>259</v>
      </c>
      <c r="E84" s="844">
        <v>76</v>
      </c>
      <c r="F84" s="861" t="s">
        <v>21</v>
      </c>
      <c r="G84" s="862" t="s">
        <v>263</v>
      </c>
      <c r="H84" s="863" t="s">
        <v>253</v>
      </c>
      <c r="I84" s="864" t="str">
        <f t="shared" si="6"/>
        <v>ce.0572587@ac-nancy-metz.fr</v>
      </c>
      <c r="J84" s="850" t="s">
        <v>264</v>
      </c>
      <c r="K84" s="850">
        <v>47</v>
      </c>
      <c r="L84" s="850">
        <f t="shared" si="7"/>
        <v>7.833333333333333</v>
      </c>
      <c r="M84" s="850">
        <f t="shared" si="8"/>
        <v>8</v>
      </c>
      <c r="N84" s="865"/>
      <c r="O84" s="865"/>
      <c r="P84" s="865"/>
      <c r="Q84" s="865"/>
      <c r="R84" s="853"/>
      <c r="S84" s="854" t="s">
        <v>217</v>
      </c>
      <c r="T84" s="855">
        <v>44831</v>
      </c>
      <c r="U84" s="855">
        <v>44832</v>
      </c>
      <c r="V84" s="856" t="s">
        <v>256</v>
      </c>
      <c r="W84" s="857"/>
      <c r="X84" s="843" t="s">
        <v>257</v>
      </c>
      <c r="AA84" s="859" t="s">
        <v>258</v>
      </c>
      <c r="AB84" s="860"/>
      <c r="AC84" s="860"/>
    </row>
    <row r="85" spans="1:30" s="858" customFormat="1" ht="18.75" customHeight="1" x14ac:dyDescent="0.25">
      <c r="A85" s="1429"/>
      <c r="B85" s="842"/>
      <c r="C85" s="1429"/>
      <c r="D85" s="843" t="s">
        <v>259</v>
      </c>
      <c r="E85" s="844">
        <v>76</v>
      </c>
      <c r="F85" s="861" t="s">
        <v>50</v>
      </c>
      <c r="G85" s="862" t="s">
        <v>265</v>
      </c>
      <c r="H85" s="863" t="s">
        <v>253</v>
      </c>
      <c r="I85" s="864" t="str">
        <f t="shared" si="6"/>
        <v>ce.0570098@ac-nancy-metz.fr</v>
      </c>
      <c r="J85" s="850" t="s">
        <v>266</v>
      </c>
      <c r="K85" s="850">
        <v>113</v>
      </c>
      <c r="L85" s="850">
        <f t="shared" si="7"/>
        <v>18.833333333333332</v>
      </c>
      <c r="M85" s="850">
        <f t="shared" si="8"/>
        <v>19</v>
      </c>
      <c r="N85" s="865"/>
      <c r="O85" s="865"/>
      <c r="P85" s="865"/>
      <c r="Q85" s="866" t="s">
        <v>68</v>
      </c>
      <c r="R85" s="853"/>
      <c r="S85" s="854" t="s">
        <v>217</v>
      </c>
      <c r="T85" s="855">
        <v>44831</v>
      </c>
      <c r="U85" s="855">
        <v>44832</v>
      </c>
      <c r="V85" s="867" t="s">
        <v>256</v>
      </c>
      <c r="W85" s="868"/>
      <c r="X85" s="843" t="s">
        <v>257</v>
      </c>
      <c r="AA85" s="859" t="s">
        <v>258</v>
      </c>
      <c r="AB85" s="860"/>
      <c r="AC85" s="860"/>
    </row>
    <row r="86" spans="1:30" s="858" customFormat="1" ht="18.75" customHeight="1" x14ac:dyDescent="0.25">
      <c r="A86" s="1429"/>
      <c r="B86" s="842"/>
      <c r="C86" s="1429"/>
      <c r="D86" s="843" t="s">
        <v>259</v>
      </c>
      <c r="E86" s="844">
        <v>76</v>
      </c>
      <c r="F86" s="861" t="s">
        <v>21</v>
      </c>
      <c r="G86" s="862" t="s">
        <v>267</v>
      </c>
      <c r="H86" s="863" t="s">
        <v>268</v>
      </c>
      <c r="I86" s="864" t="str">
        <f t="shared" si="6"/>
        <v>ce.0572363@ac-nancy-metz.fr</v>
      </c>
      <c r="J86" s="850" t="s">
        <v>269</v>
      </c>
      <c r="K86" s="850">
        <v>40</v>
      </c>
      <c r="L86" s="850">
        <f t="shared" si="7"/>
        <v>6.666666666666667</v>
      </c>
      <c r="M86" s="850">
        <f t="shared" si="8"/>
        <v>7</v>
      </c>
      <c r="N86" s="865"/>
      <c r="O86" s="865"/>
      <c r="P86" s="865"/>
      <c r="Q86" s="865"/>
      <c r="R86" s="853"/>
      <c r="S86" s="854" t="s">
        <v>217</v>
      </c>
      <c r="T86" s="855">
        <v>44831</v>
      </c>
      <c r="U86" s="855">
        <v>44832</v>
      </c>
      <c r="V86" s="867" t="s">
        <v>256</v>
      </c>
      <c r="W86" s="869"/>
      <c r="X86" s="843" t="s">
        <v>257</v>
      </c>
      <c r="AA86" s="859" t="s">
        <v>258</v>
      </c>
      <c r="AB86" s="860"/>
      <c r="AC86" s="860"/>
    </row>
    <row r="87" spans="1:30" s="858" customFormat="1" ht="18.75" customHeight="1" x14ac:dyDescent="0.25">
      <c r="A87" s="1429"/>
      <c r="B87" s="842"/>
      <c r="C87" s="1429"/>
      <c r="D87" s="843" t="s">
        <v>259</v>
      </c>
      <c r="E87" s="844">
        <v>15</v>
      </c>
      <c r="F87" s="870" t="s">
        <v>21</v>
      </c>
      <c r="G87" s="846" t="s">
        <v>270</v>
      </c>
      <c r="H87" s="847" t="s">
        <v>271</v>
      </c>
      <c r="I87" s="848" t="str">
        <f t="shared" si="6"/>
        <v>ce.0572184@ac-nancy-metz.fr</v>
      </c>
      <c r="J87" s="849" t="s">
        <v>272</v>
      </c>
      <c r="K87" s="849">
        <v>49</v>
      </c>
      <c r="L87" s="850">
        <f t="shared" si="7"/>
        <v>8.1666666666666661</v>
      </c>
      <c r="M87" s="849">
        <f t="shared" si="8"/>
        <v>9</v>
      </c>
      <c r="N87" s="851"/>
      <c r="O87" s="851"/>
      <c r="P87" s="851"/>
      <c r="Q87" s="851"/>
      <c r="R87" s="853"/>
      <c r="S87" s="854" t="s">
        <v>217</v>
      </c>
      <c r="T87" s="855">
        <v>44831</v>
      </c>
      <c r="U87" s="855">
        <v>44832</v>
      </c>
      <c r="V87" s="867" t="s">
        <v>256</v>
      </c>
      <c r="W87" s="843"/>
      <c r="X87" s="843" t="s">
        <v>257</v>
      </c>
      <c r="AA87" s="859" t="s">
        <v>258</v>
      </c>
      <c r="AB87" s="860"/>
      <c r="AC87" s="860"/>
    </row>
    <row r="88" spans="1:30" s="858" customFormat="1" ht="18.75" customHeight="1" x14ac:dyDescent="0.25">
      <c r="A88" s="842" t="s">
        <v>54</v>
      </c>
      <c r="B88" s="842"/>
      <c r="C88" s="842" t="s">
        <v>273</v>
      </c>
      <c r="D88" s="843"/>
      <c r="E88" s="844"/>
      <c r="F88" s="843"/>
      <c r="G88" s="871"/>
      <c r="H88" s="872"/>
      <c r="I88" s="872"/>
      <c r="J88" s="843"/>
      <c r="K88" s="843"/>
      <c r="L88" s="843"/>
      <c r="M88" s="843"/>
      <c r="N88" s="873"/>
      <c r="O88" s="873"/>
      <c r="P88" s="873"/>
      <c r="Q88" s="873"/>
      <c r="R88" s="874"/>
      <c r="S88" s="873"/>
      <c r="T88" s="875"/>
      <c r="U88" s="875"/>
      <c r="V88" s="867"/>
      <c r="W88" s="843"/>
      <c r="X88" s="843"/>
      <c r="AA88" s="876"/>
      <c r="AB88" s="860"/>
      <c r="AC88" s="860"/>
    </row>
    <row r="89" spans="1:30" ht="18.75" x14ac:dyDescent="0.3">
      <c r="A89" s="57"/>
      <c r="B89" s="57"/>
      <c r="C89" s="57"/>
      <c r="D89" s="12"/>
      <c r="E89" s="112"/>
      <c r="F89" s="12"/>
      <c r="G89" s="39"/>
      <c r="H89" s="40"/>
      <c r="I89" s="40"/>
      <c r="J89" s="12"/>
      <c r="K89" s="12"/>
      <c r="L89" s="62">
        <f t="shared" si="7"/>
        <v>0</v>
      </c>
      <c r="M89" s="12"/>
      <c r="N89" s="41"/>
      <c r="O89" s="41"/>
      <c r="P89" s="41"/>
      <c r="Q89" s="41"/>
      <c r="R89" s="42"/>
      <c r="S89" s="41"/>
      <c r="T89" s="41"/>
      <c r="U89" s="41"/>
      <c r="V89" s="102"/>
      <c r="W89" s="588"/>
      <c r="X89" s="12"/>
    </row>
    <row r="90" spans="1:30" ht="15.75" customHeight="1" x14ac:dyDescent="0.35">
      <c r="A90" s="1418" t="s">
        <v>274</v>
      </c>
      <c r="B90" s="159">
        <v>1</v>
      </c>
      <c r="C90" s="1402">
        <v>51</v>
      </c>
      <c r="D90" s="12" t="s">
        <v>275</v>
      </c>
      <c r="E90" s="121">
        <v>4</v>
      </c>
      <c r="F90" s="160" t="s">
        <v>21</v>
      </c>
      <c r="G90" s="161" t="s">
        <v>72</v>
      </c>
      <c r="H90" s="162" t="s">
        <v>276</v>
      </c>
      <c r="I90" s="162" t="str">
        <f t="shared" si="6"/>
        <v>ce.0541568@ac-nancy-metz.fr</v>
      </c>
      <c r="J90" s="160" t="s">
        <v>277</v>
      </c>
      <c r="K90" s="160">
        <v>30</v>
      </c>
      <c r="L90" s="62">
        <f t="shared" si="7"/>
        <v>5</v>
      </c>
      <c r="M90" s="163">
        <f t="shared" si="8"/>
        <v>5</v>
      </c>
      <c r="N90" s="164">
        <f>SUM(M90:M97)</f>
        <v>80</v>
      </c>
      <c r="O90" s="164">
        <v>84</v>
      </c>
      <c r="P90" s="165">
        <v>64</v>
      </c>
      <c r="Q90" s="164"/>
      <c r="R90" s="645" t="s">
        <v>278</v>
      </c>
      <c r="S90" s="646" t="s">
        <v>217</v>
      </c>
      <c r="T90" s="647">
        <v>44831</v>
      </c>
      <c r="U90" s="647">
        <v>44832</v>
      </c>
      <c r="V90" s="103" t="s">
        <v>256</v>
      </c>
      <c r="W90" s="596"/>
      <c r="X90" s="25" t="s">
        <v>28</v>
      </c>
    </row>
    <row r="91" spans="1:30" ht="15.75" customHeight="1" x14ac:dyDescent="0.25">
      <c r="A91" s="1402"/>
      <c r="B91" s="46">
        <v>1</v>
      </c>
      <c r="C91" s="1402"/>
      <c r="D91" s="12" t="s">
        <v>279</v>
      </c>
      <c r="E91" s="121">
        <v>4</v>
      </c>
      <c r="F91" s="160" t="s">
        <v>21</v>
      </c>
      <c r="G91" s="161" t="s">
        <v>280</v>
      </c>
      <c r="H91" s="162" t="s">
        <v>276</v>
      </c>
      <c r="I91" s="162" t="str">
        <f t="shared" si="6"/>
        <v>ce.0541819@ac-nancy-metz.fr</v>
      </c>
      <c r="J91" s="160" t="s">
        <v>281</v>
      </c>
      <c r="K91" s="160">
        <v>33</v>
      </c>
      <c r="L91" s="62">
        <f t="shared" si="7"/>
        <v>5.5</v>
      </c>
      <c r="M91" s="163">
        <f t="shared" si="8"/>
        <v>6</v>
      </c>
      <c r="N91" s="164"/>
      <c r="O91" s="164"/>
      <c r="P91" s="164"/>
      <c r="Q91" s="164"/>
      <c r="R91" s="645"/>
      <c r="S91" s="646" t="s">
        <v>217</v>
      </c>
      <c r="T91" s="647">
        <v>44831</v>
      </c>
      <c r="U91" s="647">
        <v>44832</v>
      </c>
      <c r="V91" s="103" t="s">
        <v>256</v>
      </c>
      <c r="W91" s="596"/>
      <c r="X91" s="25" t="s">
        <v>28</v>
      </c>
    </row>
    <row r="92" spans="1:30" ht="15.75" customHeight="1" x14ac:dyDescent="0.25">
      <c r="A92" s="1402"/>
      <c r="B92" s="46">
        <v>1</v>
      </c>
      <c r="C92" s="1402"/>
      <c r="D92" s="12" t="s">
        <v>279</v>
      </c>
      <c r="E92" s="121">
        <v>4</v>
      </c>
      <c r="F92" s="166" t="s">
        <v>21</v>
      </c>
      <c r="G92" s="161" t="s">
        <v>282</v>
      </c>
      <c r="H92" s="162" t="s">
        <v>283</v>
      </c>
      <c r="I92" s="162" t="str">
        <f t="shared" si="6"/>
        <v>ce.0542468@ac-nancy-metz.fr</v>
      </c>
      <c r="J92" s="166" t="s">
        <v>284</v>
      </c>
      <c r="K92" s="166">
        <v>45</v>
      </c>
      <c r="L92" s="62">
        <f t="shared" si="7"/>
        <v>7.5</v>
      </c>
      <c r="M92" s="166">
        <f t="shared" si="8"/>
        <v>8</v>
      </c>
      <c r="N92" s="167"/>
      <c r="O92" s="167"/>
      <c r="P92" s="167"/>
      <c r="Q92" s="167"/>
      <c r="R92" s="645"/>
      <c r="S92" s="650" t="s">
        <v>217</v>
      </c>
      <c r="T92" s="651">
        <v>44831</v>
      </c>
      <c r="U92" s="651">
        <v>44832</v>
      </c>
      <c r="V92" s="102" t="s">
        <v>256</v>
      </c>
      <c r="W92" s="588"/>
      <c r="X92" s="25" t="s">
        <v>28</v>
      </c>
    </row>
    <row r="93" spans="1:30" ht="15.75" customHeight="1" x14ac:dyDescent="0.25">
      <c r="A93" s="1402"/>
      <c r="B93" s="168">
        <v>1</v>
      </c>
      <c r="C93" s="1402"/>
      <c r="D93" s="12" t="s">
        <v>279</v>
      </c>
      <c r="E93" s="169" t="s">
        <v>285</v>
      </c>
      <c r="F93" s="170" t="s">
        <v>50</v>
      </c>
      <c r="G93" s="171" t="s">
        <v>286</v>
      </c>
      <c r="H93" s="172" t="s">
        <v>287</v>
      </c>
      <c r="I93" s="173" t="str">
        <f t="shared" si="6"/>
        <v>ce.0540044@ac-nancy-metz.fr</v>
      </c>
      <c r="J93" s="174" t="s">
        <v>288</v>
      </c>
      <c r="K93" s="174">
        <v>192</v>
      </c>
      <c r="L93" s="62">
        <f t="shared" si="7"/>
        <v>32</v>
      </c>
      <c r="M93" s="174">
        <f t="shared" si="8"/>
        <v>32</v>
      </c>
      <c r="N93" s="175"/>
      <c r="O93" s="175"/>
      <c r="P93" s="175"/>
      <c r="Q93" s="176" t="s">
        <v>289</v>
      </c>
      <c r="R93" s="645"/>
      <c r="S93" s="646" t="s">
        <v>217</v>
      </c>
      <c r="T93" s="647">
        <v>44831</v>
      </c>
      <c r="U93" s="647">
        <v>44832</v>
      </c>
      <c r="V93" s="103" t="s">
        <v>256</v>
      </c>
      <c r="W93" s="596"/>
      <c r="X93" s="25" t="s">
        <v>28</v>
      </c>
      <c r="AA93" s="154"/>
      <c r="AC93" s="158"/>
      <c r="AD93" s="177"/>
    </row>
    <row r="94" spans="1:30" ht="15.75" customHeight="1" x14ac:dyDescent="0.25">
      <c r="A94" s="1402"/>
      <c r="B94" s="168">
        <v>1</v>
      </c>
      <c r="C94" s="1402"/>
      <c r="D94" s="12" t="s">
        <v>279</v>
      </c>
      <c r="E94" s="178">
        <v>11</v>
      </c>
      <c r="F94" s="170" t="s">
        <v>21</v>
      </c>
      <c r="G94" s="171" t="s">
        <v>291</v>
      </c>
      <c r="H94" s="172" t="s">
        <v>287</v>
      </c>
      <c r="I94" s="173" t="str">
        <f t="shared" si="6"/>
        <v>ce.0541569@ac-nancy-metz.fr</v>
      </c>
      <c r="J94" s="174" t="s">
        <v>292</v>
      </c>
      <c r="K94" s="174">
        <v>50</v>
      </c>
      <c r="L94" s="62">
        <f t="shared" si="7"/>
        <v>8.3333333333333339</v>
      </c>
      <c r="M94" s="174">
        <f t="shared" si="8"/>
        <v>9</v>
      </c>
      <c r="N94" s="175"/>
      <c r="O94" s="175"/>
      <c r="P94" s="175"/>
      <c r="Q94" s="175"/>
      <c r="R94" s="645"/>
      <c r="S94" s="646" t="s">
        <v>217</v>
      </c>
      <c r="T94" s="647">
        <v>44831</v>
      </c>
      <c r="U94" s="647">
        <v>44832</v>
      </c>
      <c r="V94" s="102" t="s">
        <v>256</v>
      </c>
      <c r="W94" s="588"/>
      <c r="X94" s="25" t="s">
        <v>28</v>
      </c>
      <c r="AA94" s="154"/>
      <c r="AC94" s="158"/>
      <c r="AD94" s="177"/>
    </row>
    <row r="95" spans="1:30" s="858" customFormat="1" ht="18.75" customHeight="1" x14ac:dyDescent="0.3">
      <c r="A95" s="1402"/>
      <c r="B95" s="878"/>
      <c r="C95" s="1402"/>
      <c r="D95" s="843" t="s">
        <v>279</v>
      </c>
      <c r="E95" s="843">
        <v>75</v>
      </c>
      <c r="F95" s="870" t="s">
        <v>21</v>
      </c>
      <c r="G95" s="846" t="s">
        <v>294</v>
      </c>
      <c r="H95" s="847" t="s">
        <v>295</v>
      </c>
      <c r="I95" s="848" t="str">
        <f t="shared" si="6"/>
        <v>ce.0541474@ac-nancy-metz.fr</v>
      </c>
      <c r="J95" s="849" t="s">
        <v>296</v>
      </c>
      <c r="K95" s="879">
        <f t="shared" ref="K95:K96" si="9">(L95+0)</f>
        <v>49</v>
      </c>
      <c r="L95" s="849">
        <v>49</v>
      </c>
      <c r="M95" s="879">
        <v>7</v>
      </c>
      <c r="N95" s="849"/>
      <c r="O95" s="880"/>
      <c r="P95" s="880"/>
      <c r="Q95" s="880"/>
      <c r="R95" s="881"/>
      <c r="S95" s="854" t="s">
        <v>217</v>
      </c>
      <c r="T95" s="855">
        <v>44831</v>
      </c>
      <c r="U95" s="855">
        <v>44832</v>
      </c>
      <c r="V95" s="867" t="s">
        <v>256</v>
      </c>
      <c r="W95" s="883" t="s">
        <v>1990</v>
      </c>
      <c r="X95" s="882" t="s">
        <v>28</v>
      </c>
      <c r="AA95" s="859" t="s">
        <v>290</v>
      </c>
      <c r="AC95" s="876">
        <v>13</v>
      </c>
      <c r="AD95" s="884">
        <v>7</v>
      </c>
    </row>
    <row r="96" spans="1:30" s="858" customFormat="1" ht="18.75" customHeight="1" x14ac:dyDescent="0.25">
      <c r="A96" s="1402"/>
      <c r="B96" s="878"/>
      <c r="C96" s="1402"/>
      <c r="D96" s="843" t="s">
        <v>279</v>
      </c>
      <c r="E96" s="843">
        <v>75</v>
      </c>
      <c r="F96" s="870" t="s">
        <v>21</v>
      </c>
      <c r="G96" s="846" t="s">
        <v>297</v>
      </c>
      <c r="H96" s="847" t="s">
        <v>298</v>
      </c>
      <c r="I96" s="848" t="str">
        <f t="shared" si="6"/>
        <v>ce.0541956@ac-nancy-metz.fr</v>
      </c>
      <c r="J96" s="849" t="s">
        <v>299</v>
      </c>
      <c r="K96" s="879">
        <f t="shared" si="9"/>
        <v>43</v>
      </c>
      <c r="L96" s="849">
        <v>43</v>
      </c>
      <c r="M96" s="879">
        <v>5</v>
      </c>
      <c r="N96" s="849"/>
      <c r="O96" s="880"/>
      <c r="P96" s="880"/>
      <c r="Q96" s="880"/>
      <c r="R96" s="881"/>
      <c r="S96" s="854" t="s">
        <v>217</v>
      </c>
      <c r="T96" s="855">
        <v>44831</v>
      </c>
      <c r="U96" s="855">
        <v>44832</v>
      </c>
      <c r="V96" s="867" t="s">
        <v>256</v>
      </c>
      <c r="W96" s="843"/>
      <c r="X96" s="882" t="s">
        <v>28</v>
      </c>
      <c r="AA96" s="859" t="s">
        <v>293</v>
      </c>
      <c r="AC96" s="876">
        <v>11</v>
      </c>
      <c r="AD96" s="884">
        <v>5</v>
      </c>
    </row>
    <row r="97" spans="1:27" ht="18.75" customHeight="1" x14ac:dyDescent="0.25">
      <c r="A97" s="1402"/>
      <c r="B97" s="46">
        <v>1</v>
      </c>
      <c r="C97" s="1402"/>
      <c r="D97" s="12" t="s">
        <v>279</v>
      </c>
      <c r="E97" s="178">
        <v>11</v>
      </c>
      <c r="F97" s="179" t="s">
        <v>32</v>
      </c>
      <c r="G97" s="179" t="s">
        <v>300</v>
      </c>
      <c r="H97" s="179" t="s">
        <v>301</v>
      </c>
      <c r="I97" s="179" t="str">
        <f t="shared" si="6"/>
        <v>ce.0540085@ac-nancy-metz.fr</v>
      </c>
      <c r="J97" s="174" t="s">
        <v>302</v>
      </c>
      <c r="K97" s="180">
        <v>45</v>
      </c>
      <c r="L97" s="62">
        <f t="shared" si="7"/>
        <v>7.5</v>
      </c>
      <c r="M97" s="174">
        <f t="shared" si="8"/>
        <v>8</v>
      </c>
      <c r="N97" s="175"/>
      <c r="O97" s="175"/>
      <c r="P97" s="175"/>
      <c r="Q97" s="175"/>
      <c r="R97" s="645"/>
      <c r="S97" s="646" t="s">
        <v>217</v>
      </c>
      <c r="T97" s="647">
        <v>44831</v>
      </c>
      <c r="U97" s="647">
        <v>44832</v>
      </c>
      <c r="V97" s="102" t="s">
        <v>256</v>
      </c>
      <c r="W97" s="588"/>
      <c r="X97" s="25" t="s">
        <v>28</v>
      </c>
    </row>
    <row r="98" spans="1:27" ht="18.75" customHeight="1" x14ac:dyDescent="0.25">
      <c r="A98" s="11" t="s">
        <v>54</v>
      </c>
      <c r="B98" s="11"/>
      <c r="C98" s="11" t="s">
        <v>55</v>
      </c>
      <c r="D98" s="12"/>
      <c r="E98" s="178"/>
      <c r="F98" s="39"/>
      <c r="G98" s="39"/>
      <c r="H98" s="39"/>
      <c r="I98" s="39"/>
      <c r="J98" s="12"/>
      <c r="K98" s="76"/>
      <c r="L98" s="12"/>
      <c r="M98" s="12"/>
      <c r="N98" s="41"/>
      <c r="O98" s="41"/>
      <c r="P98" s="41"/>
      <c r="Q98" s="41"/>
      <c r="R98" s="42"/>
      <c r="S98" s="41"/>
      <c r="T98" s="43"/>
      <c r="U98" s="43"/>
      <c r="V98" s="102"/>
      <c r="W98" s="588"/>
      <c r="X98" s="25"/>
    </row>
    <row r="99" spans="1:27" ht="18.75" x14ac:dyDescent="0.3">
      <c r="A99" s="57"/>
      <c r="B99" s="57"/>
      <c r="C99" s="57"/>
      <c r="D99" s="12"/>
      <c r="E99" s="112"/>
      <c r="F99" s="39"/>
      <c r="G99" s="39"/>
      <c r="H99" s="39"/>
      <c r="I99" s="39"/>
      <c r="J99" s="12"/>
      <c r="K99" s="76"/>
      <c r="L99" s="62">
        <f t="shared" si="7"/>
        <v>0</v>
      </c>
      <c r="M99" s="12"/>
      <c r="N99" s="41"/>
      <c r="O99" s="41"/>
      <c r="P99" s="41"/>
      <c r="Q99" s="41"/>
      <c r="R99" s="42"/>
      <c r="S99" s="41"/>
      <c r="T99" s="41"/>
      <c r="U99" s="41"/>
      <c r="V99" s="102"/>
      <c r="W99" s="588"/>
      <c r="X99" s="12"/>
    </row>
    <row r="100" spans="1:27" ht="18.75" customHeight="1" x14ac:dyDescent="0.35">
      <c r="A100" s="1401">
        <v>11</v>
      </c>
      <c r="B100" s="584">
        <v>1</v>
      </c>
      <c r="C100" s="1402">
        <v>52</v>
      </c>
      <c r="D100" s="12" t="s">
        <v>303</v>
      </c>
      <c r="E100" s="52" t="s">
        <v>304</v>
      </c>
      <c r="F100" s="181" t="s">
        <v>35</v>
      </c>
      <c r="G100" s="182" t="s">
        <v>305</v>
      </c>
      <c r="H100" s="183" t="s">
        <v>306</v>
      </c>
      <c r="I100" s="183" t="str">
        <f t="shared" ref="I100:I162" si="10">"ce."&amp;LEFT(J100,7)&amp;"@ac-nancy-metz.fr"</f>
        <v>ce.0541270@ac-nancy-metz.fr</v>
      </c>
      <c r="J100" s="184" t="s">
        <v>307</v>
      </c>
      <c r="K100" s="184">
        <v>50</v>
      </c>
      <c r="L100" s="62">
        <f t="shared" ref="L100:L162" si="11">K100/6</f>
        <v>8.3333333333333339</v>
      </c>
      <c r="M100" s="184">
        <f t="shared" ref="M100:M162" si="12">ROUNDUP(L100,0)</f>
        <v>9</v>
      </c>
      <c r="N100" s="185">
        <f>SUM(M100:M108)</f>
        <v>80</v>
      </c>
      <c r="O100" s="185">
        <v>81</v>
      </c>
      <c r="P100" s="186">
        <v>75</v>
      </c>
      <c r="Q100" s="185"/>
      <c r="R100" s="187" t="s">
        <v>308</v>
      </c>
      <c r="S100" s="623" t="s">
        <v>217</v>
      </c>
      <c r="T100" s="624">
        <v>44831</v>
      </c>
      <c r="U100" s="654">
        <v>44834</v>
      </c>
      <c r="V100" s="102" t="s">
        <v>309</v>
      </c>
      <c r="W100" s="588"/>
      <c r="X100" s="38" t="s">
        <v>28</v>
      </c>
    </row>
    <row r="101" spans="1:27" ht="18.75" customHeight="1" x14ac:dyDescent="0.25">
      <c r="A101" s="1401"/>
      <c r="B101" s="584">
        <v>1</v>
      </c>
      <c r="C101" s="1402"/>
      <c r="D101" s="12" t="s">
        <v>303</v>
      </c>
      <c r="E101" s="47">
        <v>3</v>
      </c>
      <c r="F101" s="184" t="s">
        <v>21</v>
      </c>
      <c r="G101" s="182" t="s">
        <v>310</v>
      </c>
      <c r="H101" s="183" t="s">
        <v>311</v>
      </c>
      <c r="I101" s="183" t="str">
        <f t="shared" si="10"/>
        <v>ce.0540013@ac-nancy-metz.fr</v>
      </c>
      <c r="J101" s="184" t="s">
        <v>312</v>
      </c>
      <c r="K101" s="184">
        <v>46</v>
      </c>
      <c r="L101" s="62">
        <f t="shared" si="11"/>
        <v>7.666666666666667</v>
      </c>
      <c r="M101" s="184">
        <f t="shared" si="12"/>
        <v>8</v>
      </c>
      <c r="N101" s="185"/>
      <c r="O101" s="185"/>
      <c r="P101" s="185"/>
      <c r="Q101" s="185"/>
      <c r="R101" s="187"/>
      <c r="S101" s="623" t="s">
        <v>217</v>
      </c>
      <c r="T101" s="624">
        <v>44831</v>
      </c>
      <c r="U101" s="654">
        <v>44834</v>
      </c>
      <c r="V101" s="103" t="s">
        <v>309</v>
      </c>
      <c r="W101" s="600"/>
      <c r="X101" s="38" t="s">
        <v>28</v>
      </c>
    </row>
    <row r="102" spans="1:27" ht="18.75" customHeight="1" x14ac:dyDescent="0.25">
      <c r="A102" s="1401"/>
      <c r="B102" s="584">
        <v>1</v>
      </c>
      <c r="C102" s="1402"/>
      <c r="D102" s="12" t="s">
        <v>303</v>
      </c>
      <c r="E102" s="47">
        <v>3</v>
      </c>
      <c r="F102" s="184" t="s">
        <v>21</v>
      </c>
      <c r="G102" s="182" t="s">
        <v>313</v>
      </c>
      <c r="H102" s="183" t="s">
        <v>314</v>
      </c>
      <c r="I102" s="183" t="str">
        <f t="shared" si="10"/>
        <v>ce.0541567@ac-nancy-metz.fr</v>
      </c>
      <c r="J102" s="184" t="s">
        <v>315</v>
      </c>
      <c r="K102" s="184">
        <v>37</v>
      </c>
      <c r="L102" s="62">
        <f t="shared" si="11"/>
        <v>6.166666666666667</v>
      </c>
      <c r="M102" s="184">
        <f t="shared" si="12"/>
        <v>7</v>
      </c>
      <c r="N102" s="185"/>
      <c r="O102" s="185"/>
      <c r="P102" s="185"/>
      <c r="Q102" s="185"/>
      <c r="R102" s="187"/>
      <c r="S102" s="623" t="s">
        <v>217</v>
      </c>
      <c r="T102" s="624">
        <v>44831</v>
      </c>
      <c r="U102" s="654">
        <v>44834</v>
      </c>
      <c r="V102" s="103" t="s">
        <v>309</v>
      </c>
      <c r="W102" s="596"/>
      <c r="X102" s="38" t="s">
        <v>28</v>
      </c>
    </row>
    <row r="103" spans="1:27" ht="18.75" customHeight="1" x14ac:dyDescent="0.25">
      <c r="A103" s="1401"/>
      <c r="B103" s="584">
        <v>1</v>
      </c>
      <c r="C103" s="1402"/>
      <c r="D103" s="12" t="s">
        <v>303</v>
      </c>
      <c r="E103" s="47">
        <v>3</v>
      </c>
      <c r="F103" s="184" t="s">
        <v>21</v>
      </c>
      <c r="G103" s="182" t="s">
        <v>316</v>
      </c>
      <c r="H103" s="183" t="s">
        <v>317</v>
      </c>
      <c r="I103" s="183" t="str">
        <f t="shared" si="10"/>
        <v>ce.0540064@ac-nancy-metz.fr</v>
      </c>
      <c r="J103" s="184" t="s">
        <v>318</v>
      </c>
      <c r="K103" s="184">
        <v>27</v>
      </c>
      <c r="L103" s="62">
        <f t="shared" si="11"/>
        <v>4.5</v>
      </c>
      <c r="M103" s="184">
        <f t="shared" si="12"/>
        <v>5</v>
      </c>
      <c r="N103" s="185"/>
      <c r="O103" s="185"/>
      <c r="P103" s="185"/>
      <c r="Q103" s="185"/>
      <c r="R103" s="187"/>
      <c r="S103" s="623" t="s">
        <v>217</v>
      </c>
      <c r="T103" s="624">
        <v>44831</v>
      </c>
      <c r="U103" s="654">
        <v>44834</v>
      </c>
      <c r="V103" s="103" t="s">
        <v>309</v>
      </c>
      <c r="W103" s="596"/>
      <c r="X103" s="38" t="s">
        <v>28</v>
      </c>
    </row>
    <row r="104" spans="1:27" ht="18.75" customHeight="1" x14ac:dyDescent="0.25">
      <c r="A104" s="1401"/>
      <c r="B104" s="584">
        <v>1</v>
      </c>
      <c r="C104" s="1402"/>
      <c r="D104" s="12" t="s">
        <v>303</v>
      </c>
      <c r="E104" s="68">
        <v>47</v>
      </c>
      <c r="F104" s="188" t="s">
        <v>21</v>
      </c>
      <c r="G104" s="189" t="s">
        <v>319</v>
      </c>
      <c r="H104" s="190" t="s">
        <v>320</v>
      </c>
      <c r="I104" s="190" t="str">
        <f t="shared" si="10"/>
        <v>ce.0540054@ac-nancy-metz.fr</v>
      </c>
      <c r="J104" s="188" t="s">
        <v>321</v>
      </c>
      <c r="K104" s="188">
        <v>32</v>
      </c>
      <c r="L104" s="62">
        <f t="shared" si="11"/>
        <v>5.333333333333333</v>
      </c>
      <c r="M104" s="188">
        <f t="shared" si="12"/>
        <v>6</v>
      </c>
      <c r="N104" s="191"/>
      <c r="O104" s="191"/>
      <c r="P104" s="191"/>
      <c r="Q104" s="191"/>
      <c r="R104" s="187"/>
      <c r="S104" s="623" t="s">
        <v>217</v>
      </c>
      <c r="T104" s="624">
        <v>44831</v>
      </c>
      <c r="U104" s="654">
        <v>44834</v>
      </c>
      <c r="V104" s="103" t="s">
        <v>309</v>
      </c>
      <c r="W104" s="603"/>
      <c r="X104" s="38" t="s">
        <v>28</v>
      </c>
    </row>
    <row r="105" spans="1:27" s="858" customFormat="1" ht="18.75" customHeight="1" x14ac:dyDescent="0.3">
      <c r="A105" s="1401"/>
      <c r="B105" s="842"/>
      <c r="C105" s="1402"/>
      <c r="D105" s="885" t="s">
        <v>322</v>
      </c>
      <c r="E105" s="886">
        <v>75</v>
      </c>
      <c r="F105" s="887" t="s">
        <v>50</v>
      </c>
      <c r="G105" s="846" t="s">
        <v>323</v>
      </c>
      <c r="H105" s="847" t="s">
        <v>324</v>
      </c>
      <c r="I105" s="848" t="str">
        <f t="shared" si="10"/>
        <v>ce.0540038@ac-nancy-metz.fr</v>
      </c>
      <c r="J105" s="849" t="s">
        <v>325</v>
      </c>
      <c r="K105" s="879">
        <v>226</v>
      </c>
      <c r="L105" s="849">
        <v>220</v>
      </c>
      <c r="M105" s="879">
        <v>12</v>
      </c>
      <c r="N105" s="849"/>
      <c r="O105" s="888"/>
      <c r="P105" s="888"/>
      <c r="Q105" s="888"/>
      <c r="R105" s="889"/>
      <c r="S105" s="854" t="s">
        <v>217</v>
      </c>
      <c r="T105" s="855">
        <v>44831</v>
      </c>
      <c r="U105" s="890">
        <v>44834</v>
      </c>
      <c r="V105" s="867" t="s">
        <v>309</v>
      </c>
      <c r="W105" s="883" t="s">
        <v>1991</v>
      </c>
      <c r="X105" s="891" t="s">
        <v>28</v>
      </c>
      <c r="AA105" s="859" t="s">
        <v>326</v>
      </c>
    </row>
    <row r="106" spans="1:27" ht="18.75" customHeight="1" x14ac:dyDescent="0.25">
      <c r="A106" s="1401"/>
      <c r="B106" s="584">
        <v>1</v>
      </c>
      <c r="C106" s="1402"/>
      <c r="D106" s="12" t="s">
        <v>303</v>
      </c>
      <c r="E106" s="13">
        <v>19</v>
      </c>
      <c r="F106" s="195" t="s">
        <v>21</v>
      </c>
      <c r="G106" s="196" t="s">
        <v>327</v>
      </c>
      <c r="H106" s="197" t="s">
        <v>328</v>
      </c>
      <c r="I106" s="197" t="str">
        <f t="shared" si="10"/>
        <v>ce.0541576@ac-nancy-metz.fr</v>
      </c>
      <c r="J106" s="195" t="s">
        <v>329</v>
      </c>
      <c r="K106" s="195">
        <v>52</v>
      </c>
      <c r="L106" s="62">
        <f t="shared" si="11"/>
        <v>8.6666666666666661</v>
      </c>
      <c r="M106" s="195">
        <f t="shared" si="12"/>
        <v>9</v>
      </c>
      <c r="N106" s="198"/>
      <c r="O106" s="198"/>
      <c r="P106" s="198"/>
      <c r="Q106" s="198"/>
      <c r="R106" s="187"/>
      <c r="S106" s="623" t="s">
        <v>217</v>
      </c>
      <c r="T106" s="624">
        <v>44831</v>
      </c>
      <c r="U106" s="654">
        <v>44834</v>
      </c>
      <c r="V106" s="102" t="s">
        <v>309</v>
      </c>
      <c r="W106" s="588"/>
      <c r="X106" s="38" t="s">
        <v>28</v>
      </c>
    </row>
    <row r="107" spans="1:27" ht="18.75" customHeight="1" x14ac:dyDescent="0.25">
      <c r="A107" s="1401"/>
      <c r="B107" s="584">
        <v>1</v>
      </c>
      <c r="C107" s="1402"/>
      <c r="D107" s="12" t="s">
        <v>303</v>
      </c>
      <c r="E107" s="13">
        <v>19</v>
      </c>
      <c r="F107" s="195" t="s">
        <v>21</v>
      </c>
      <c r="G107" s="196" t="s">
        <v>330</v>
      </c>
      <c r="H107" s="197" t="s">
        <v>306</v>
      </c>
      <c r="I107" s="197" t="str">
        <f t="shared" si="10"/>
        <v>ce.0540112@ac-nancy-metz.fr</v>
      </c>
      <c r="J107" s="195" t="s">
        <v>331</v>
      </c>
      <c r="K107" s="195">
        <v>46</v>
      </c>
      <c r="L107" s="62">
        <f t="shared" si="11"/>
        <v>7.666666666666667</v>
      </c>
      <c r="M107" s="195">
        <f t="shared" si="12"/>
        <v>8</v>
      </c>
      <c r="N107" s="198"/>
      <c r="O107" s="198"/>
      <c r="P107" s="198"/>
      <c r="Q107" s="198"/>
      <c r="R107" s="187"/>
      <c r="S107" s="623" t="s">
        <v>217</v>
      </c>
      <c r="T107" s="624">
        <v>44831</v>
      </c>
      <c r="U107" s="654">
        <v>44834</v>
      </c>
      <c r="V107" s="102" t="s">
        <v>309</v>
      </c>
      <c r="W107" s="588"/>
      <c r="X107" s="38" t="s">
        <v>28</v>
      </c>
    </row>
    <row r="108" spans="1:27" ht="18.75" customHeight="1" x14ac:dyDescent="0.25">
      <c r="A108" s="1401"/>
      <c r="B108" s="584">
        <v>1</v>
      </c>
      <c r="C108" s="1402"/>
      <c r="D108" s="12" t="s">
        <v>303</v>
      </c>
      <c r="E108" s="120" t="s">
        <v>332</v>
      </c>
      <c r="F108" s="195" t="s">
        <v>50</v>
      </c>
      <c r="G108" s="196" t="s">
        <v>330</v>
      </c>
      <c r="H108" s="197" t="s">
        <v>306</v>
      </c>
      <c r="I108" s="197" t="str">
        <f t="shared" si="10"/>
        <v>ce.0540058@ac-nancy-metz.fr</v>
      </c>
      <c r="J108" s="195" t="s">
        <v>333</v>
      </c>
      <c r="K108" s="195">
        <v>96</v>
      </c>
      <c r="L108" s="62">
        <f t="shared" si="11"/>
        <v>16</v>
      </c>
      <c r="M108" s="195">
        <f t="shared" si="12"/>
        <v>16</v>
      </c>
      <c r="N108" s="198"/>
      <c r="O108" s="198"/>
      <c r="P108" s="198"/>
      <c r="Q108" s="33" t="s">
        <v>334</v>
      </c>
      <c r="R108" s="187"/>
      <c r="S108" s="623" t="s">
        <v>217</v>
      </c>
      <c r="T108" s="624">
        <v>44831</v>
      </c>
      <c r="U108" s="654">
        <v>44834</v>
      </c>
      <c r="V108" s="102" t="s">
        <v>309</v>
      </c>
      <c r="W108" s="588"/>
      <c r="X108" s="38" t="s">
        <v>28</v>
      </c>
    </row>
    <row r="109" spans="1:27" ht="18.75" customHeight="1" x14ac:dyDescent="0.25">
      <c r="A109" s="584" t="s">
        <v>55</v>
      </c>
      <c r="B109" s="584"/>
      <c r="C109" s="11" t="s">
        <v>103</v>
      </c>
      <c r="D109" s="12"/>
      <c r="E109" s="112"/>
      <c r="F109" s="12"/>
      <c r="G109" s="39"/>
      <c r="H109" s="40"/>
      <c r="I109" s="40"/>
      <c r="J109" s="12"/>
      <c r="K109" s="12"/>
      <c r="L109" s="12"/>
      <c r="M109" s="12"/>
      <c r="N109" s="41"/>
      <c r="O109" s="41"/>
      <c r="P109" s="41"/>
      <c r="Q109" s="41"/>
      <c r="R109" s="42"/>
      <c r="S109" s="41"/>
      <c r="T109" s="43"/>
      <c r="U109" s="43"/>
      <c r="V109" s="102"/>
      <c r="W109" s="588"/>
      <c r="X109" s="38"/>
    </row>
    <row r="110" spans="1:27" x14ac:dyDescent="0.2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41"/>
      <c r="O110" s="41"/>
      <c r="P110" s="41"/>
      <c r="Q110" s="41"/>
      <c r="R110" s="41"/>
      <c r="S110" s="41"/>
      <c r="T110" s="41"/>
      <c r="U110" s="41"/>
      <c r="V110" s="199"/>
      <c r="W110" s="588"/>
      <c r="X110" s="12"/>
    </row>
    <row r="111" spans="1:27" ht="36" customHeight="1" x14ac:dyDescent="0.25">
      <c r="A111" s="1403">
        <v>12</v>
      </c>
      <c r="B111" s="585"/>
      <c r="C111" s="1402">
        <v>53</v>
      </c>
      <c r="D111" s="12" t="s">
        <v>335</v>
      </c>
      <c r="E111" s="47">
        <v>41</v>
      </c>
      <c r="F111" s="200" t="s">
        <v>21</v>
      </c>
      <c r="G111" s="201" t="s">
        <v>336</v>
      </c>
      <c r="H111" s="202" t="s">
        <v>337</v>
      </c>
      <c r="I111" s="202" t="str">
        <f t="shared" si="10"/>
        <v>ce.0570097@ac-nancy-metz.fr</v>
      </c>
      <c r="J111" s="200" t="s">
        <v>338</v>
      </c>
      <c r="K111" s="200">
        <v>37</v>
      </c>
      <c r="L111" s="62">
        <f t="shared" si="11"/>
        <v>6.166666666666667</v>
      </c>
      <c r="M111" s="200">
        <f t="shared" si="12"/>
        <v>7</v>
      </c>
      <c r="N111" s="203">
        <f>SUM(M111:M116)</f>
        <v>77</v>
      </c>
      <c r="O111" s="126"/>
      <c r="P111" s="127">
        <v>0</v>
      </c>
      <c r="Q111" s="126"/>
      <c r="R111" s="645" t="s">
        <v>339</v>
      </c>
      <c r="S111" s="646" t="s">
        <v>217</v>
      </c>
      <c r="T111" s="647">
        <v>44831</v>
      </c>
      <c r="U111" s="647">
        <v>44832</v>
      </c>
      <c r="V111" s="102" t="s">
        <v>340</v>
      </c>
      <c r="W111" s="588"/>
      <c r="X111" s="38" t="s">
        <v>84</v>
      </c>
    </row>
    <row r="112" spans="1:27" ht="18.75" customHeight="1" x14ac:dyDescent="0.25">
      <c r="A112" s="1401"/>
      <c r="B112" s="584"/>
      <c r="C112" s="1402"/>
      <c r="D112" s="12" t="s">
        <v>341</v>
      </c>
      <c r="E112" s="47">
        <v>41</v>
      </c>
      <c r="F112" s="200" t="s">
        <v>21</v>
      </c>
      <c r="G112" s="201" t="s">
        <v>342</v>
      </c>
      <c r="H112" s="202" t="s">
        <v>343</v>
      </c>
      <c r="I112" s="202" t="str">
        <f t="shared" si="10"/>
        <v>ce.0572816@ac-nancy-metz.fr</v>
      </c>
      <c r="J112" s="200" t="s">
        <v>344</v>
      </c>
      <c r="K112" s="200">
        <v>55</v>
      </c>
      <c r="L112" s="62">
        <f t="shared" si="11"/>
        <v>9.1666666666666661</v>
      </c>
      <c r="M112" s="200">
        <f t="shared" si="12"/>
        <v>10</v>
      </c>
      <c r="N112" s="203"/>
      <c r="O112" s="203">
        <v>77</v>
      </c>
      <c r="P112" s="203">
        <v>0</v>
      </c>
      <c r="Q112" s="203"/>
      <c r="R112" s="645"/>
      <c r="S112" s="646" t="s">
        <v>217</v>
      </c>
      <c r="T112" s="647">
        <v>44831</v>
      </c>
      <c r="U112" s="647">
        <v>44832</v>
      </c>
      <c r="V112" s="102" t="s">
        <v>340</v>
      </c>
      <c r="W112" s="588"/>
      <c r="X112" s="38" t="s">
        <v>84</v>
      </c>
    </row>
    <row r="113" spans="1:27" ht="18.75" customHeight="1" x14ac:dyDescent="0.25">
      <c r="A113" s="1401"/>
      <c r="B113" s="584"/>
      <c r="C113" s="1402"/>
      <c r="D113" s="12" t="s">
        <v>341</v>
      </c>
      <c r="E113" s="52" t="s">
        <v>345</v>
      </c>
      <c r="F113" s="140" t="s">
        <v>35</v>
      </c>
      <c r="G113" s="201" t="s">
        <v>342</v>
      </c>
      <c r="H113" s="202" t="s">
        <v>343</v>
      </c>
      <c r="I113" s="202" t="str">
        <f t="shared" si="10"/>
        <v>ce.0570094@ac-nancy-metz.fr</v>
      </c>
      <c r="J113" s="200" t="s">
        <v>346</v>
      </c>
      <c r="K113" s="200">
        <v>106</v>
      </c>
      <c r="L113" s="62">
        <f t="shared" si="11"/>
        <v>17.666666666666668</v>
      </c>
      <c r="M113" s="200">
        <f t="shared" si="12"/>
        <v>18</v>
      </c>
      <c r="N113" s="203"/>
      <c r="O113" s="203"/>
      <c r="P113" s="203"/>
      <c r="Q113" s="176" t="s">
        <v>347</v>
      </c>
      <c r="R113" s="645"/>
      <c r="S113" s="646" t="s">
        <v>217</v>
      </c>
      <c r="T113" s="647">
        <v>44831</v>
      </c>
      <c r="U113" s="647">
        <v>44832</v>
      </c>
      <c r="V113" s="102" t="s">
        <v>340</v>
      </c>
      <c r="W113" s="588"/>
      <c r="X113" s="38" t="s">
        <v>84</v>
      </c>
    </row>
    <row r="114" spans="1:27" s="858" customFormat="1" ht="18.75" customHeight="1" x14ac:dyDescent="0.3">
      <c r="A114" s="1401"/>
      <c r="B114" s="842"/>
      <c r="C114" s="1402"/>
      <c r="D114" s="843" t="s">
        <v>341</v>
      </c>
      <c r="E114" s="886">
        <v>13</v>
      </c>
      <c r="F114" s="892" t="s">
        <v>50</v>
      </c>
      <c r="G114" s="893" t="s">
        <v>348</v>
      </c>
      <c r="H114" s="894" t="s">
        <v>349</v>
      </c>
      <c r="I114" s="895" t="str">
        <f t="shared" si="10"/>
        <v>ce.0570081@ac-nancy-metz.fr</v>
      </c>
      <c r="J114" s="896" t="s">
        <v>350</v>
      </c>
      <c r="K114" s="896">
        <v>42</v>
      </c>
      <c r="L114" s="850">
        <f t="shared" si="11"/>
        <v>7</v>
      </c>
      <c r="M114" s="896">
        <v>14</v>
      </c>
      <c r="N114" s="897"/>
      <c r="O114" s="897"/>
      <c r="P114" s="897"/>
      <c r="Q114" s="897"/>
      <c r="R114" s="881"/>
      <c r="S114" s="854" t="s">
        <v>217</v>
      </c>
      <c r="T114" s="855">
        <v>44831</v>
      </c>
      <c r="U114" s="855">
        <v>44832</v>
      </c>
      <c r="V114" s="867" t="s">
        <v>340</v>
      </c>
      <c r="W114" s="883" t="s">
        <v>1992</v>
      </c>
      <c r="X114" s="891" t="s">
        <v>84</v>
      </c>
      <c r="AA114" s="859" t="s">
        <v>351</v>
      </c>
    </row>
    <row r="115" spans="1:27" s="858" customFormat="1" ht="18.75" customHeight="1" x14ac:dyDescent="0.3">
      <c r="A115" s="1401"/>
      <c r="B115" s="842"/>
      <c r="C115" s="1402"/>
      <c r="D115" s="843" t="s">
        <v>341</v>
      </c>
      <c r="E115" s="886">
        <v>13</v>
      </c>
      <c r="F115" s="892" t="s">
        <v>21</v>
      </c>
      <c r="G115" s="893" t="s">
        <v>352</v>
      </c>
      <c r="H115" s="894" t="s">
        <v>349</v>
      </c>
      <c r="I115" s="895" t="str">
        <f t="shared" si="10"/>
        <v>ce.0572815@ac-nancy-metz.fr</v>
      </c>
      <c r="J115" s="896" t="s">
        <v>353</v>
      </c>
      <c r="K115" s="896">
        <v>51</v>
      </c>
      <c r="L115" s="850">
        <f t="shared" si="11"/>
        <v>8.5</v>
      </c>
      <c r="M115" s="896">
        <v>17</v>
      </c>
      <c r="N115" s="897"/>
      <c r="O115" s="897"/>
      <c r="P115" s="897"/>
      <c r="Q115" s="897"/>
      <c r="R115" s="881"/>
      <c r="S115" s="854" t="s">
        <v>217</v>
      </c>
      <c r="T115" s="855">
        <v>44831</v>
      </c>
      <c r="U115" s="855">
        <v>44832</v>
      </c>
      <c r="V115" s="867" t="s">
        <v>340</v>
      </c>
      <c r="W115" s="883" t="s">
        <v>2020</v>
      </c>
      <c r="X115" s="891" t="s">
        <v>84</v>
      </c>
      <c r="AA115" s="859" t="s">
        <v>351</v>
      </c>
    </row>
    <row r="116" spans="1:27" s="858" customFormat="1" ht="18.75" customHeight="1" x14ac:dyDescent="0.25">
      <c r="A116" s="1401"/>
      <c r="B116" s="842"/>
      <c r="C116" s="1402"/>
      <c r="D116" s="843" t="s">
        <v>341</v>
      </c>
      <c r="E116" s="886">
        <v>13</v>
      </c>
      <c r="F116" s="892" t="s">
        <v>21</v>
      </c>
      <c r="G116" s="893" t="s">
        <v>354</v>
      </c>
      <c r="H116" s="894" t="s">
        <v>355</v>
      </c>
      <c r="I116" s="895" t="str">
        <f t="shared" si="10"/>
        <v>ce.0572691@ac-nancy-metz.fr</v>
      </c>
      <c r="J116" s="896" t="s">
        <v>356</v>
      </c>
      <c r="K116" s="896">
        <v>30</v>
      </c>
      <c r="L116" s="850">
        <f t="shared" si="11"/>
        <v>5</v>
      </c>
      <c r="M116" s="896">
        <v>11</v>
      </c>
      <c r="N116" s="897"/>
      <c r="O116" s="897"/>
      <c r="P116" s="897"/>
      <c r="Q116" s="897"/>
      <c r="R116" s="881"/>
      <c r="S116" s="854" t="s">
        <v>217</v>
      </c>
      <c r="T116" s="855">
        <v>44831</v>
      </c>
      <c r="U116" s="855">
        <v>44832</v>
      </c>
      <c r="V116" s="867" t="s">
        <v>340</v>
      </c>
      <c r="W116" s="843"/>
      <c r="X116" s="891" t="s">
        <v>84</v>
      </c>
      <c r="AA116" s="859" t="s">
        <v>351</v>
      </c>
    </row>
    <row r="117" spans="1:27" ht="42" customHeight="1" x14ac:dyDescent="0.25">
      <c r="A117" s="11" t="s">
        <v>103</v>
      </c>
      <c r="B117" s="11"/>
      <c r="C117" s="11" t="s">
        <v>77</v>
      </c>
      <c r="D117" s="12"/>
      <c r="E117" s="68"/>
      <c r="F117" s="142"/>
      <c r="G117" s="1427"/>
      <c r="H117" s="1427"/>
      <c r="I117" s="1428"/>
      <c r="J117" s="128"/>
      <c r="K117" s="128"/>
      <c r="L117" s="62"/>
      <c r="M117" s="128"/>
      <c r="N117" s="131"/>
      <c r="O117" s="131"/>
      <c r="P117" s="131"/>
      <c r="Q117" s="131"/>
      <c r="R117" s="204"/>
      <c r="S117" s="203"/>
      <c r="T117" s="205"/>
      <c r="U117" s="205"/>
      <c r="V117" s="102"/>
      <c r="W117" s="588"/>
      <c r="X117" s="38"/>
      <c r="AA117" s="158"/>
    </row>
    <row r="118" spans="1:27" ht="37.5" customHeight="1" x14ac:dyDescent="0.25">
      <c r="A118" s="206" t="s">
        <v>357</v>
      </c>
      <c r="B118" s="206"/>
      <c r="C118" s="206" t="s">
        <v>358</v>
      </c>
      <c r="D118" s="206"/>
      <c r="E118" s="206"/>
      <c r="F118" s="207"/>
      <c r="G118" s="208"/>
      <c r="H118" s="209"/>
      <c r="I118" s="209"/>
      <c r="J118" s="207"/>
      <c r="K118" s="207"/>
      <c r="L118" s="207"/>
      <c r="M118" s="207"/>
      <c r="N118" s="210"/>
      <c r="O118" s="210"/>
      <c r="P118" s="210"/>
      <c r="Q118" s="210"/>
      <c r="R118" s="211"/>
      <c r="S118" s="210"/>
      <c r="T118" s="212"/>
      <c r="U118" s="212"/>
      <c r="V118" s="213"/>
      <c r="W118" s="588"/>
      <c r="X118" s="207"/>
      <c r="AA118" s="158"/>
    </row>
    <row r="119" spans="1:27" ht="18.75" customHeight="1" x14ac:dyDescent="0.25">
      <c r="A119" s="1403" t="s">
        <v>1987</v>
      </c>
      <c r="B119" s="584"/>
      <c r="C119" s="1402">
        <v>79</v>
      </c>
      <c r="D119" s="12" t="s">
        <v>48</v>
      </c>
      <c r="E119" s="120" t="s">
        <v>359</v>
      </c>
      <c r="F119" s="80" t="s">
        <v>50</v>
      </c>
      <c r="G119" s="214" t="s">
        <v>43</v>
      </c>
      <c r="H119" s="215" t="s">
        <v>360</v>
      </c>
      <c r="I119" s="215" t="str">
        <f t="shared" si="10"/>
        <v>ce.0880055@ac-nancy-metz.fr</v>
      </c>
      <c r="J119" s="80" t="s">
        <v>361</v>
      </c>
      <c r="K119" s="80">
        <v>78</v>
      </c>
      <c r="L119" s="80">
        <f t="shared" si="11"/>
        <v>13</v>
      </c>
      <c r="M119" s="80">
        <f t="shared" si="12"/>
        <v>13</v>
      </c>
      <c r="N119" s="216">
        <f>SUM(M119:M126)</f>
        <v>70</v>
      </c>
      <c r="O119" s="216">
        <v>76</v>
      </c>
      <c r="P119" s="217">
        <v>0</v>
      </c>
      <c r="Q119" s="33" t="s">
        <v>362</v>
      </c>
      <c r="R119" s="218" t="s">
        <v>363</v>
      </c>
      <c r="S119" s="627" t="s">
        <v>364</v>
      </c>
      <c r="T119" s="628">
        <v>44838</v>
      </c>
      <c r="U119" s="628">
        <v>44839</v>
      </c>
      <c r="V119" s="102" t="s">
        <v>365</v>
      </c>
      <c r="W119" s="604"/>
      <c r="X119" s="38" t="s">
        <v>109</v>
      </c>
    </row>
    <row r="120" spans="1:27" ht="18.75" customHeight="1" x14ac:dyDescent="0.25">
      <c r="A120" s="1401"/>
      <c r="B120" s="584"/>
      <c r="C120" s="1402"/>
      <c r="D120" s="12" t="s">
        <v>110</v>
      </c>
      <c r="E120" s="13">
        <v>56</v>
      </c>
      <c r="F120" s="80" t="s">
        <v>21</v>
      </c>
      <c r="G120" s="214" t="s">
        <v>366</v>
      </c>
      <c r="H120" s="215" t="s">
        <v>360</v>
      </c>
      <c r="I120" s="215" t="str">
        <f t="shared" si="10"/>
        <v>ce.0881099@ac-nancy-metz.fr</v>
      </c>
      <c r="J120" s="80" t="s">
        <v>367</v>
      </c>
      <c r="K120" s="80">
        <v>48</v>
      </c>
      <c r="L120" s="80">
        <f t="shared" si="11"/>
        <v>8</v>
      </c>
      <c r="M120" s="80">
        <f t="shared" si="12"/>
        <v>8</v>
      </c>
      <c r="N120" s="216"/>
      <c r="O120" s="216"/>
      <c r="P120" s="216"/>
      <c r="Q120" s="216"/>
      <c r="R120" s="218"/>
      <c r="S120" s="627" t="s">
        <v>364</v>
      </c>
      <c r="T120" s="628">
        <v>44838</v>
      </c>
      <c r="U120" s="628">
        <v>44839</v>
      </c>
      <c r="V120" s="102" t="s">
        <v>365</v>
      </c>
      <c r="W120" s="588"/>
      <c r="X120" s="38" t="s">
        <v>109</v>
      </c>
    </row>
    <row r="121" spans="1:27" ht="18.75" customHeight="1" x14ac:dyDescent="0.25">
      <c r="A121" s="1401"/>
      <c r="B121" s="584"/>
      <c r="C121" s="1402"/>
      <c r="D121" s="12" t="s">
        <v>110</v>
      </c>
      <c r="E121" s="13">
        <v>56</v>
      </c>
      <c r="F121" s="80" t="s">
        <v>21</v>
      </c>
      <c r="G121" s="214" t="s">
        <v>43</v>
      </c>
      <c r="H121" s="215" t="s">
        <v>360</v>
      </c>
      <c r="I121" s="215" t="str">
        <f t="shared" si="10"/>
        <v>ce.0881447@ac-nancy-metz.fr</v>
      </c>
      <c r="J121" s="80" t="s">
        <v>368</v>
      </c>
      <c r="K121" s="80">
        <v>26</v>
      </c>
      <c r="L121" s="80">
        <f t="shared" si="11"/>
        <v>4.333333333333333</v>
      </c>
      <c r="M121" s="80">
        <f t="shared" si="12"/>
        <v>5</v>
      </c>
      <c r="N121" s="216"/>
      <c r="O121" s="216"/>
      <c r="P121" s="216"/>
      <c r="Q121" s="216"/>
      <c r="R121" s="218"/>
      <c r="S121" s="627" t="s">
        <v>364</v>
      </c>
      <c r="T121" s="628">
        <v>44838</v>
      </c>
      <c r="U121" s="628">
        <v>44839</v>
      </c>
      <c r="V121" s="102" t="s">
        <v>365</v>
      </c>
      <c r="W121" s="588"/>
      <c r="X121" s="38" t="s">
        <v>109</v>
      </c>
    </row>
    <row r="122" spans="1:27" ht="18.75" customHeight="1" x14ac:dyDescent="0.25">
      <c r="A122" s="1401"/>
      <c r="B122" s="584"/>
      <c r="C122" s="1402"/>
      <c r="D122" s="12" t="s">
        <v>110</v>
      </c>
      <c r="E122" s="13">
        <v>56</v>
      </c>
      <c r="F122" s="80" t="s">
        <v>21</v>
      </c>
      <c r="G122" s="214" t="s">
        <v>369</v>
      </c>
      <c r="H122" s="215" t="s">
        <v>120</v>
      </c>
      <c r="I122" s="215" t="str">
        <f t="shared" si="10"/>
        <v>ce.0880151@ac-nancy-metz.fr</v>
      </c>
      <c r="J122" s="80" t="s">
        <v>370</v>
      </c>
      <c r="K122" s="80">
        <v>66</v>
      </c>
      <c r="L122" s="80">
        <f t="shared" si="11"/>
        <v>11</v>
      </c>
      <c r="M122" s="80">
        <f t="shared" si="12"/>
        <v>11</v>
      </c>
      <c r="N122" s="216"/>
      <c r="O122" s="216"/>
      <c r="P122" s="216"/>
      <c r="Q122" s="216"/>
      <c r="R122" s="218"/>
      <c r="S122" s="627" t="s">
        <v>364</v>
      </c>
      <c r="T122" s="628">
        <v>44838</v>
      </c>
      <c r="U122" s="628">
        <v>44839</v>
      </c>
      <c r="V122" s="102" t="s">
        <v>365</v>
      </c>
      <c r="W122" s="588"/>
      <c r="X122" s="38" t="s">
        <v>109</v>
      </c>
    </row>
    <row r="123" spans="1:27" ht="18.75" customHeight="1" x14ac:dyDescent="0.25">
      <c r="A123" s="1401"/>
      <c r="B123" s="584"/>
      <c r="C123" s="1402"/>
      <c r="D123" s="12" t="s">
        <v>110</v>
      </c>
      <c r="E123" s="13">
        <v>44</v>
      </c>
      <c r="F123" s="219" t="s">
        <v>21</v>
      </c>
      <c r="G123" s="220" t="s">
        <v>371</v>
      </c>
      <c r="H123" s="221" t="s">
        <v>372</v>
      </c>
      <c r="I123" s="221" t="str">
        <f t="shared" si="10"/>
        <v>ce.0881101@ac-nancy-metz.fr</v>
      </c>
      <c r="J123" s="219" t="s">
        <v>373</v>
      </c>
      <c r="K123" s="219">
        <v>36</v>
      </c>
      <c r="L123" s="80">
        <f t="shared" si="11"/>
        <v>6</v>
      </c>
      <c r="M123" s="219">
        <f t="shared" si="12"/>
        <v>6</v>
      </c>
      <c r="N123" s="222"/>
      <c r="O123" s="222"/>
      <c r="P123" s="222"/>
      <c r="Q123" s="222"/>
      <c r="R123" s="218"/>
      <c r="S123" s="627" t="s">
        <v>364</v>
      </c>
      <c r="T123" s="628">
        <v>44838</v>
      </c>
      <c r="U123" s="628">
        <v>44839</v>
      </c>
      <c r="V123" s="102" t="s">
        <v>365</v>
      </c>
      <c r="W123" s="588"/>
      <c r="X123" s="38" t="s">
        <v>109</v>
      </c>
    </row>
    <row r="124" spans="1:27" ht="18.75" customHeight="1" x14ac:dyDescent="0.25">
      <c r="A124" s="1401"/>
      <c r="B124" s="584"/>
      <c r="C124" s="1402"/>
      <c r="D124" s="12" t="s">
        <v>110</v>
      </c>
      <c r="E124" s="13">
        <v>44</v>
      </c>
      <c r="F124" s="219" t="s">
        <v>21</v>
      </c>
      <c r="G124" s="220" t="s">
        <v>374</v>
      </c>
      <c r="H124" s="221" t="s">
        <v>375</v>
      </c>
      <c r="I124" s="221" t="str">
        <f t="shared" si="10"/>
        <v>ce.0880044@ac-nancy-metz.fr</v>
      </c>
      <c r="J124" s="219" t="s">
        <v>376</v>
      </c>
      <c r="K124" s="219">
        <v>28</v>
      </c>
      <c r="L124" s="80">
        <f t="shared" si="11"/>
        <v>4.666666666666667</v>
      </c>
      <c r="M124" s="219">
        <f t="shared" si="12"/>
        <v>5</v>
      </c>
      <c r="N124" s="222"/>
      <c r="O124" s="222"/>
      <c r="P124" s="222"/>
      <c r="Q124" s="222"/>
      <c r="R124" s="218"/>
      <c r="S124" s="627" t="s">
        <v>364</v>
      </c>
      <c r="T124" s="628">
        <v>44838</v>
      </c>
      <c r="U124" s="628">
        <v>44839</v>
      </c>
      <c r="V124" s="102" t="s">
        <v>365</v>
      </c>
      <c r="W124" s="588"/>
      <c r="X124" s="38" t="s">
        <v>109</v>
      </c>
    </row>
    <row r="125" spans="1:27" ht="18.75" customHeight="1" x14ac:dyDescent="0.25">
      <c r="A125" s="1401"/>
      <c r="B125" s="584"/>
      <c r="C125" s="1402"/>
      <c r="D125" s="12" t="s">
        <v>110</v>
      </c>
      <c r="E125" s="13">
        <v>44</v>
      </c>
      <c r="F125" s="219" t="s">
        <v>32</v>
      </c>
      <c r="G125" s="223" t="s">
        <v>377</v>
      </c>
      <c r="H125" s="221" t="s">
        <v>123</v>
      </c>
      <c r="I125" s="221" t="str">
        <f t="shared" si="10"/>
        <v>ce.0881370@ac-nancy-metz.fr</v>
      </c>
      <c r="J125" s="224" t="s">
        <v>378</v>
      </c>
      <c r="K125" s="224">
        <v>50</v>
      </c>
      <c r="L125" s="80">
        <f t="shared" si="11"/>
        <v>8.3333333333333339</v>
      </c>
      <c r="M125" s="219">
        <f t="shared" si="12"/>
        <v>9</v>
      </c>
      <c r="N125" s="222"/>
      <c r="O125" s="222"/>
      <c r="P125" s="222"/>
      <c r="Q125" s="222"/>
      <c r="R125" s="218"/>
      <c r="S125" s="627" t="s">
        <v>364</v>
      </c>
      <c r="T125" s="628">
        <v>44838</v>
      </c>
      <c r="U125" s="628">
        <v>44839</v>
      </c>
      <c r="V125" s="102" t="s">
        <v>365</v>
      </c>
      <c r="W125" s="588"/>
      <c r="X125" s="38" t="s">
        <v>109</v>
      </c>
    </row>
    <row r="126" spans="1:27" ht="18.75" customHeight="1" x14ac:dyDescent="0.25">
      <c r="A126" s="1401"/>
      <c r="B126" s="584"/>
      <c r="C126" s="1402"/>
      <c r="D126" s="12" t="s">
        <v>110</v>
      </c>
      <c r="E126" s="120" t="s">
        <v>379</v>
      </c>
      <c r="F126" s="84" t="s">
        <v>35</v>
      </c>
      <c r="G126" s="220" t="s">
        <v>380</v>
      </c>
      <c r="H126" s="221" t="s">
        <v>120</v>
      </c>
      <c r="I126" s="221" t="str">
        <f t="shared" si="10"/>
        <v>ce.0880152@ac-nancy-metz.fr</v>
      </c>
      <c r="J126" s="219" t="s">
        <v>381</v>
      </c>
      <c r="K126" s="219">
        <v>77</v>
      </c>
      <c r="L126" s="80">
        <f t="shared" si="11"/>
        <v>12.833333333333334</v>
      </c>
      <c r="M126" s="219">
        <f t="shared" si="12"/>
        <v>13</v>
      </c>
      <c r="N126" s="222"/>
      <c r="O126" s="222"/>
      <c r="P126" s="222"/>
      <c r="Q126" s="222"/>
      <c r="R126" s="218"/>
      <c r="S126" s="627" t="s">
        <v>364</v>
      </c>
      <c r="T126" s="628">
        <v>44838</v>
      </c>
      <c r="U126" s="628">
        <v>44839</v>
      </c>
      <c r="V126" s="102" t="s">
        <v>365</v>
      </c>
      <c r="W126" s="588"/>
      <c r="X126" s="38" t="s">
        <v>109</v>
      </c>
    </row>
    <row r="127" spans="1:27" ht="18.75" customHeight="1" x14ac:dyDescent="0.25">
      <c r="A127" s="584" t="s">
        <v>54</v>
      </c>
      <c r="B127" s="584"/>
      <c r="C127" s="11" t="s">
        <v>103</v>
      </c>
      <c r="D127" s="12"/>
      <c r="E127" s="120"/>
      <c r="F127" s="219"/>
      <c r="G127" s="220"/>
      <c r="H127" s="221"/>
      <c r="I127" s="221"/>
      <c r="J127" s="219"/>
      <c r="K127" s="219"/>
      <c r="L127" s="80"/>
      <c r="M127" s="219"/>
      <c r="N127" s="222"/>
      <c r="O127" s="222"/>
      <c r="P127" s="222"/>
      <c r="Q127" s="222"/>
      <c r="R127" s="218"/>
      <c r="S127" s="225"/>
      <c r="T127" s="226"/>
      <c r="U127" s="226"/>
      <c r="V127" s="102"/>
      <c r="W127" s="588"/>
      <c r="X127" s="38"/>
    </row>
    <row r="128" spans="1:27" ht="18.75" x14ac:dyDescent="0.3">
      <c r="A128" s="57"/>
      <c r="B128" s="57"/>
      <c r="C128" s="57"/>
      <c r="D128" s="12"/>
      <c r="E128" s="12"/>
      <c r="F128" s="12"/>
      <c r="G128" s="39"/>
      <c r="H128" s="40"/>
      <c r="I128" s="40"/>
      <c r="J128" s="12"/>
      <c r="K128" s="12"/>
      <c r="L128" s="62">
        <f t="shared" si="11"/>
        <v>0</v>
      </c>
      <c r="M128" s="12"/>
      <c r="N128" s="41"/>
      <c r="O128" s="41"/>
      <c r="P128" s="41"/>
      <c r="Q128" s="41"/>
      <c r="R128" s="42"/>
      <c r="S128" s="41"/>
      <c r="T128" s="41"/>
      <c r="U128" s="41"/>
      <c r="V128" s="102"/>
      <c r="W128" s="588"/>
      <c r="X128" s="12"/>
    </row>
    <row r="129" spans="1:27" ht="18.75" customHeight="1" x14ac:dyDescent="0.35">
      <c r="A129" s="1402">
        <v>14</v>
      </c>
      <c r="B129" s="46">
        <v>1</v>
      </c>
      <c r="C129" s="1402">
        <v>75</v>
      </c>
      <c r="D129" s="12" t="s">
        <v>382</v>
      </c>
      <c r="E129" s="47">
        <v>6</v>
      </c>
      <c r="F129" s="227" t="s">
        <v>21</v>
      </c>
      <c r="G129" s="228" t="s">
        <v>383</v>
      </c>
      <c r="H129" s="229" t="s">
        <v>384</v>
      </c>
      <c r="I129" s="229" t="str">
        <f t="shared" si="10"/>
        <v>ce.0550024@ac-nancy-metz.fr</v>
      </c>
      <c r="J129" s="227" t="s">
        <v>385</v>
      </c>
      <c r="K129" s="227">
        <v>44</v>
      </c>
      <c r="L129" s="227">
        <f t="shared" si="11"/>
        <v>7.333333333333333</v>
      </c>
      <c r="M129" s="227">
        <f t="shared" si="12"/>
        <v>8</v>
      </c>
      <c r="N129" s="230">
        <f>SUM(M129:M134)</f>
        <v>61</v>
      </c>
      <c r="O129" s="230">
        <v>60</v>
      </c>
      <c r="P129" s="231">
        <v>57</v>
      </c>
      <c r="Q129" s="230"/>
      <c r="R129" s="655" t="s">
        <v>386</v>
      </c>
      <c r="S129" s="656" t="s">
        <v>364</v>
      </c>
      <c r="T129" s="657">
        <v>44838</v>
      </c>
      <c r="U129" s="657">
        <v>44839</v>
      </c>
      <c r="V129" s="102" t="s">
        <v>387</v>
      </c>
      <c r="W129" s="588"/>
      <c r="X129" s="12" t="s">
        <v>138</v>
      </c>
    </row>
    <row r="130" spans="1:27" ht="18.75" customHeight="1" x14ac:dyDescent="0.25">
      <c r="A130" s="1402"/>
      <c r="B130" s="46">
        <v>1</v>
      </c>
      <c r="C130" s="1402"/>
      <c r="D130" s="12" t="s">
        <v>388</v>
      </c>
      <c r="E130" s="47">
        <v>6</v>
      </c>
      <c r="F130" s="227" t="s">
        <v>21</v>
      </c>
      <c r="G130" s="228" t="s">
        <v>389</v>
      </c>
      <c r="H130" s="229" t="s">
        <v>390</v>
      </c>
      <c r="I130" s="229" t="str">
        <f t="shared" si="10"/>
        <v>ce.0550007@ac-nancy-metz.fr</v>
      </c>
      <c r="J130" s="227" t="s">
        <v>391</v>
      </c>
      <c r="K130" s="227">
        <v>29</v>
      </c>
      <c r="L130" s="227">
        <f t="shared" si="11"/>
        <v>4.833333333333333</v>
      </c>
      <c r="M130" s="227">
        <f t="shared" si="12"/>
        <v>5</v>
      </c>
      <c r="N130" s="230"/>
      <c r="O130" s="230"/>
      <c r="P130" s="230"/>
      <c r="Q130" s="230"/>
      <c r="R130" s="655"/>
      <c r="S130" s="656" t="s">
        <v>364</v>
      </c>
      <c r="T130" s="657">
        <v>44838</v>
      </c>
      <c r="U130" s="657">
        <v>44839</v>
      </c>
      <c r="V130" s="103" t="s">
        <v>387</v>
      </c>
      <c r="W130" s="596"/>
      <c r="X130" s="12" t="s">
        <v>138</v>
      </c>
    </row>
    <row r="131" spans="1:27" ht="18.75" customHeight="1" x14ac:dyDescent="0.25">
      <c r="A131" s="1402"/>
      <c r="B131" s="46">
        <v>1</v>
      </c>
      <c r="C131" s="1402"/>
      <c r="D131" s="12" t="s">
        <v>388</v>
      </c>
      <c r="E131" s="52" t="s">
        <v>392</v>
      </c>
      <c r="F131" s="232" t="s">
        <v>35</v>
      </c>
      <c r="G131" s="228" t="s">
        <v>393</v>
      </c>
      <c r="H131" s="229" t="s">
        <v>394</v>
      </c>
      <c r="I131" s="229" t="str">
        <f t="shared" si="10"/>
        <v>ce.0550025@ac-nancy-metz.fr</v>
      </c>
      <c r="J131" s="227" t="s">
        <v>395</v>
      </c>
      <c r="K131" s="227">
        <v>168</v>
      </c>
      <c r="L131" s="227">
        <f t="shared" si="11"/>
        <v>28</v>
      </c>
      <c r="M131" s="227">
        <f t="shared" si="12"/>
        <v>28</v>
      </c>
      <c r="N131" s="230"/>
      <c r="O131" s="230"/>
      <c r="P131" s="230"/>
      <c r="Q131" s="230"/>
      <c r="R131" s="655"/>
      <c r="S131" s="656" t="s">
        <v>364</v>
      </c>
      <c r="T131" s="657">
        <v>44838</v>
      </c>
      <c r="U131" s="657">
        <v>44839</v>
      </c>
      <c r="V131" s="102" t="s">
        <v>387</v>
      </c>
      <c r="W131" s="588"/>
      <c r="X131" s="12" t="s">
        <v>138</v>
      </c>
    </row>
    <row r="132" spans="1:27" ht="18.75" customHeight="1" x14ac:dyDescent="0.25">
      <c r="A132" s="1402"/>
      <c r="B132" s="46">
        <v>1</v>
      </c>
      <c r="C132" s="1402"/>
      <c r="D132" s="12" t="s">
        <v>388</v>
      </c>
      <c r="E132" s="68">
        <v>36</v>
      </c>
      <c r="F132" s="227" t="s">
        <v>21</v>
      </c>
      <c r="G132" s="228" t="s">
        <v>396</v>
      </c>
      <c r="H132" s="229" t="s">
        <v>397</v>
      </c>
      <c r="I132" s="229" t="str">
        <f t="shared" si="10"/>
        <v>ce.0550020@ac-nancy-metz.fr</v>
      </c>
      <c r="J132" s="227" t="s">
        <v>398</v>
      </c>
      <c r="K132" s="227">
        <v>37</v>
      </c>
      <c r="L132" s="227">
        <f t="shared" si="11"/>
        <v>6.166666666666667</v>
      </c>
      <c r="M132" s="227">
        <f t="shared" si="12"/>
        <v>7</v>
      </c>
      <c r="N132" s="230"/>
      <c r="O132" s="230"/>
      <c r="P132" s="230"/>
      <c r="Q132" s="233"/>
      <c r="R132" s="655"/>
      <c r="S132" s="656" t="s">
        <v>364</v>
      </c>
      <c r="T132" s="657">
        <v>44838</v>
      </c>
      <c r="U132" s="657">
        <v>44839</v>
      </c>
      <c r="V132" s="102" t="s">
        <v>387</v>
      </c>
      <c r="W132" s="588"/>
      <c r="X132" s="12" t="s">
        <v>138</v>
      </c>
    </row>
    <row r="133" spans="1:27" ht="18.75" customHeight="1" x14ac:dyDescent="0.25">
      <c r="A133" s="1402"/>
      <c r="B133" s="46">
        <v>1</v>
      </c>
      <c r="C133" s="1402"/>
      <c r="D133" s="12" t="s">
        <v>388</v>
      </c>
      <c r="E133" t="s">
        <v>399</v>
      </c>
      <c r="F133" s="232" t="s">
        <v>35</v>
      </c>
      <c r="G133" s="228" t="s">
        <v>396</v>
      </c>
      <c r="H133" s="229" t="s">
        <v>397</v>
      </c>
      <c r="I133" s="229" t="str">
        <f t="shared" si="10"/>
        <v>ce.0550072@ac-nancy-metz.fr</v>
      </c>
      <c r="J133" s="227" t="s">
        <v>400</v>
      </c>
      <c r="K133" s="227">
        <v>51</v>
      </c>
      <c r="L133" s="227">
        <f t="shared" si="11"/>
        <v>8.5</v>
      </c>
      <c r="M133" s="227">
        <f t="shared" si="12"/>
        <v>9</v>
      </c>
      <c r="N133" s="230"/>
      <c r="O133" s="230"/>
      <c r="P133" s="230"/>
      <c r="Q133" s="33" t="s">
        <v>401</v>
      </c>
      <c r="R133" s="655"/>
      <c r="S133" s="656" t="s">
        <v>364</v>
      </c>
      <c r="T133" s="657">
        <v>44838</v>
      </c>
      <c r="U133" s="657">
        <v>44839</v>
      </c>
      <c r="V133" s="102" t="s">
        <v>387</v>
      </c>
      <c r="W133" s="588"/>
      <c r="X133" s="12" t="s">
        <v>138</v>
      </c>
    </row>
    <row r="134" spans="1:27" ht="18.75" customHeight="1" x14ac:dyDescent="0.25">
      <c r="A134" s="1402"/>
      <c r="B134" s="46">
        <v>1</v>
      </c>
      <c r="C134" s="1402"/>
      <c r="D134" s="12" t="s">
        <v>388</v>
      </c>
      <c r="E134" s="68">
        <v>36</v>
      </c>
      <c r="F134" s="227" t="s">
        <v>21</v>
      </c>
      <c r="G134" s="228" t="s">
        <v>402</v>
      </c>
      <c r="H134" s="229" t="s">
        <v>403</v>
      </c>
      <c r="I134" s="229" t="str">
        <f t="shared" si="10"/>
        <v>ce.0550016@ac-nancy-metz.fr</v>
      </c>
      <c r="J134" s="227" t="s">
        <v>404</v>
      </c>
      <c r="K134" s="227">
        <v>22</v>
      </c>
      <c r="L134" s="227">
        <f t="shared" si="11"/>
        <v>3.6666666666666665</v>
      </c>
      <c r="M134" s="227">
        <f t="shared" si="12"/>
        <v>4</v>
      </c>
      <c r="N134" s="230"/>
      <c r="O134" s="230"/>
      <c r="P134" s="230"/>
      <c r="Q134" s="230"/>
      <c r="R134" s="655"/>
      <c r="S134" s="656" t="s">
        <v>364</v>
      </c>
      <c r="T134" s="657">
        <v>44838</v>
      </c>
      <c r="U134" s="657">
        <v>44839</v>
      </c>
      <c r="V134" s="102" t="s">
        <v>387</v>
      </c>
      <c r="W134" s="588"/>
      <c r="X134" s="12" t="s">
        <v>138</v>
      </c>
    </row>
    <row r="135" spans="1:27" ht="18.75" customHeight="1" x14ac:dyDescent="0.25">
      <c r="A135" s="11" t="s">
        <v>55</v>
      </c>
      <c r="B135" s="11"/>
      <c r="C135" s="11" t="s">
        <v>54</v>
      </c>
      <c r="D135" s="12"/>
      <c r="E135" s="68"/>
      <c r="F135" s="227"/>
      <c r="G135" s="228"/>
      <c r="H135" s="229"/>
      <c r="I135" s="229"/>
      <c r="J135" s="227"/>
      <c r="K135" s="227"/>
      <c r="L135" s="227"/>
      <c r="M135" s="227"/>
      <c r="N135" s="230"/>
      <c r="O135" s="230"/>
      <c r="P135" s="230"/>
      <c r="Q135" s="230"/>
      <c r="R135" s="234"/>
      <c r="S135" s="230"/>
      <c r="T135" s="235"/>
      <c r="U135" s="235"/>
      <c r="V135" s="102"/>
      <c r="W135" s="588"/>
      <c r="X135" s="12"/>
    </row>
    <row r="136" spans="1:27" ht="18.75" x14ac:dyDescent="0.3">
      <c r="A136" s="57"/>
      <c r="B136" s="57"/>
      <c r="C136" s="57"/>
      <c r="D136" s="12"/>
      <c r="E136" s="47"/>
      <c r="F136" s="236"/>
      <c r="G136" s="237"/>
      <c r="H136" s="238"/>
      <c r="I136" s="238"/>
      <c r="J136" s="236"/>
      <c r="K136" s="236"/>
      <c r="L136" s="62">
        <f t="shared" si="11"/>
        <v>0</v>
      </c>
      <c r="M136" s="236"/>
      <c r="N136" s="239"/>
      <c r="O136" s="239"/>
      <c r="P136" s="239"/>
      <c r="Q136" s="239"/>
      <c r="R136" s="240"/>
      <c r="S136" s="239"/>
      <c r="T136" s="239"/>
      <c r="U136" s="239"/>
      <c r="V136" s="102"/>
      <c r="W136" s="588"/>
      <c r="X136" s="12"/>
    </row>
    <row r="137" spans="1:27" ht="18.75" customHeight="1" x14ac:dyDescent="0.25">
      <c r="A137" s="1403" t="s">
        <v>1988</v>
      </c>
      <c r="B137" s="584"/>
      <c r="C137" s="1402">
        <v>54</v>
      </c>
      <c r="D137" s="12" t="s">
        <v>250</v>
      </c>
      <c r="E137" s="68">
        <v>49</v>
      </c>
      <c r="F137" s="814" t="s">
        <v>21</v>
      </c>
      <c r="G137" s="815" t="s">
        <v>405</v>
      </c>
      <c r="H137" s="816" t="s">
        <v>406</v>
      </c>
      <c r="I137" s="817" t="str">
        <f t="shared" si="10"/>
        <v>ce.0573361@ac-nancy-metz.fr</v>
      </c>
      <c r="J137" s="713" t="s">
        <v>407</v>
      </c>
      <c r="K137" s="713">
        <v>25</v>
      </c>
      <c r="L137" s="715">
        <f t="shared" si="11"/>
        <v>4.166666666666667</v>
      </c>
      <c r="M137" s="713">
        <f t="shared" si="12"/>
        <v>5</v>
      </c>
      <c r="N137" s="716">
        <f>SUM(M137:M143)</f>
        <v>69</v>
      </c>
      <c r="O137" s="716">
        <v>69</v>
      </c>
      <c r="P137" s="823">
        <v>0</v>
      </c>
      <c r="Q137" s="716"/>
      <c r="R137" s="719" t="s">
        <v>408</v>
      </c>
      <c r="S137" s="592" t="s">
        <v>409</v>
      </c>
      <c r="T137" s="593">
        <v>44845</v>
      </c>
      <c r="U137" s="593">
        <v>44846</v>
      </c>
      <c r="V137" s="102" t="s">
        <v>410</v>
      </c>
      <c r="W137" s="604"/>
      <c r="X137" s="38" t="s">
        <v>174</v>
      </c>
    </row>
    <row r="138" spans="1:27" ht="18.75" customHeight="1" x14ac:dyDescent="0.25">
      <c r="A138" s="1401"/>
      <c r="B138" s="584"/>
      <c r="C138" s="1402"/>
      <c r="D138" s="12" t="s">
        <v>259</v>
      </c>
      <c r="E138" s="68">
        <v>49</v>
      </c>
      <c r="F138" s="818" t="s">
        <v>35</v>
      </c>
      <c r="G138" s="815" t="s">
        <v>411</v>
      </c>
      <c r="H138" s="816" t="s">
        <v>406</v>
      </c>
      <c r="I138" s="817" t="str">
        <f t="shared" si="10"/>
        <v>ce.0573326@ac-nancy-metz.fr</v>
      </c>
      <c r="J138" s="819" t="s">
        <v>412</v>
      </c>
      <c r="K138" s="819">
        <v>52</v>
      </c>
      <c r="L138" s="715">
        <f t="shared" si="11"/>
        <v>8.6666666666666661</v>
      </c>
      <c r="M138" s="713">
        <f t="shared" si="12"/>
        <v>9</v>
      </c>
      <c r="N138" s="716"/>
      <c r="O138" s="716"/>
      <c r="P138" s="716"/>
      <c r="Q138" s="716"/>
      <c r="R138" s="719"/>
      <c r="S138" s="592" t="s">
        <v>409</v>
      </c>
      <c r="T138" s="593">
        <v>44845</v>
      </c>
      <c r="U138" s="593">
        <v>44846</v>
      </c>
      <c r="V138" s="102" t="s">
        <v>410</v>
      </c>
      <c r="W138" s="588"/>
      <c r="X138" s="38" t="s">
        <v>174</v>
      </c>
    </row>
    <row r="139" spans="1:27" ht="18.75" customHeight="1" x14ac:dyDescent="0.25">
      <c r="A139" s="1401"/>
      <c r="B139" s="584"/>
      <c r="C139" s="1402"/>
      <c r="D139" s="12" t="s">
        <v>259</v>
      </c>
      <c r="E139" s="37" t="s">
        <v>413</v>
      </c>
      <c r="F139" s="814" t="s">
        <v>21</v>
      </c>
      <c r="G139" s="815" t="s">
        <v>414</v>
      </c>
      <c r="H139" s="816" t="s">
        <v>415</v>
      </c>
      <c r="I139" s="817" t="str">
        <f t="shared" si="10"/>
        <v>ce.0572020@ac-nancy-metz.fr</v>
      </c>
      <c r="J139" s="713" t="s">
        <v>416</v>
      </c>
      <c r="K139" s="713">
        <v>31</v>
      </c>
      <c r="L139" s="715">
        <f t="shared" si="11"/>
        <v>5.166666666666667</v>
      </c>
      <c r="M139" s="713">
        <f t="shared" si="12"/>
        <v>6</v>
      </c>
      <c r="N139" s="716"/>
      <c r="O139" s="716"/>
      <c r="P139" s="716"/>
      <c r="Q139" s="716"/>
      <c r="R139" s="719"/>
      <c r="S139" s="592" t="s">
        <v>409</v>
      </c>
      <c r="T139" s="593">
        <v>44845</v>
      </c>
      <c r="U139" s="593">
        <v>44846</v>
      </c>
      <c r="V139" s="102" t="s">
        <v>410</v>
      </c>
      <c r="W139" s="588"/>
      <c r="X139" s="38" t="s">
        <v>174</v>
      </c>
    </row>
    <row r="140" spans="1:27" ht="18.75" customHeight="1" x14ac:dyDescent="0.25">
      <c r="A140" s="1401"/>
      <c r="B140" s="584"/>
      <c r="C140" s="1402"/>
      <c r="D140" s="12" t="s">
        <v>259</v>
      </c>
      <c r="E140" s="68">
        <v>49</v>
      </c>
      <c r="F140" s="814" t="s">
        <v>32</v>
      </c>
      <c r="G140" s="815" t="s">
        <v>417</v>
      </c>
      <c r="H140" s="816" t="s">
        <v>253</v>
      </c>
      <c r="I140" s="816" t="str">
        <f t="shared" si="10"/>
        <v>ce.0570100@ac-nancy-metz.fr</v>
      </c>
      <c r="J140" s="713" t="s">
        <v>418</v>
      </c>
      <c r="K140" s="713">
        <v>95</v>
      </c>
      <c r="L140" s="715">
        <f t="shared" si="11"/>
        <v>15.833333333333334</v>
      </c>
      <c r="M140" s="713">
        <f t="shared" si="12"/>
        <v>16</v>
      </c>
      <c r="N140" s="716"/>
      <c r="O140" s="716"/>
      <c r="P140" s="716"/>
      <c r="Q140" s="813" t="s">
        <v>419</v>
      </c>
      <c r="R140" s="719"/>
      <c r="S140" s="592" t="s">
        <v>409</v>
      </c>
      <c r="T140" s="593">
        <v>44845</v>
      </c>
      <c r="U140" s="593">
        <v>44846</v>
      </c>
      <c r="V140" s="102" t="s">
        <v>410</v>
      </c>
      <c r="W140" s="588"/>
      <c r="X140" s="38" t="s">
        <v>174</v>
      </c>
    </row>
    <row r="141" spans="1:27" ht="18.75" customHeight="1" x14ac:dyDescent="0.25">
      <c r="A141" s="1401"/>
      <c r="B141" s="584"/>
      <c r="C141" s="1402"/>
      <c r="D141" s="12" t="s">
        <v>259</v>
      </c>
      <c r="E141" s="68">
        <v>49</v>
      </c>
      <c r="F141" s="814" t="s">
        <v>21</v>
      </c>
      <c r="G141" s="815" t="s">
        <v>420</v>
      </c>
      <c r="H141" s="816" t="s">
        <v>421</v>
      </c>
      <c r="I141" s="820" t="str">
        <f t="shared" si="10"/>
        <v>ce.0572496@ac-nancy-metz.fr</v>
      </c>
      <c r="J141" s="713" t="s">
        <v>422</v>
      </c>
      <c r="K141" s="713">
        <v>27</v>
      </c>
      <c r="L141" s="715">
        <f t="shared" si="11"/>
        <v>4.5</v>
      </c>
      <c r="M141" s="713">
        <f t="shared" si="12"/>
        <v>5</v>
      </c>
      <c r="N141" s="716"/>
      <c r="O141" s="716"/>
      <c r="P141" s="716"/>
      <c r="Q141" s="716"/>
      <c r="R141" s="719"/>
      <c r="S141" s="592" t="s">
        <v>409</v>
      </c>
      <c r="T141" s="593">
        <v>44845</v>
      </c>
      <c r="U141" s="593">
        <v>44846</v>
      </c>
      <c r="V141" s="102" t="s">
        <v>410</v>
      </c>
      <c r="W141" s="588"/>
      <c r="X141" s="38" t="s">
        <v>174</v>
      </c>
    </row>
    <row r="142" spans="1:27" s="858" customFormat="1" ht="18.75" customHeight="1" x14ac:dyDescent="0.3">
      <c r="A142" s="1401"/>
      <c r="B142" s="842"/>
      <c r="C142" s="1402"/>
      <c r="D142" s="843" t="s">
        <v>259</v>
      </c>
      <c r="E142" s="844">
        <v>15</v>
      </c>
      <c r="F142" s="870" t="s">
        <v>21</v>
      </c>
      <c r="G142" s="846" t="s">
        <v>423</v>
      </c>
      <c r="H142" s="847" t="s">
        <v>424</v>
      </c>
      <c r="I142" s="914" t="str">
        <f t="shared" si="10"/>
        <v>ce.0572183@ac-nancy-metz.fr</v>
      </c>
      <c r="J142" s="849" t="s">
        <v>425</v>
      </c>
      <c r="K142" s="849">
        <v>47</v>
      </c>
      <c r="L142" s="850">
        <f t="shared" si="11"/>
        <v>7.833333333333333</v>
      </c>
      <c r="M142" s="849">
        <v>15</v>
      </c>
      <c r="N142" s="851"/>
      <c r="O142" s="851"/>
      <c r="P142" s="851"/>
      <c r="Q142" s="851"/>
      <c r="R142" s="915"/>
      <c r="S142" s="854" t="s">
        <v>409</v>
      </c>
      <c r="T142" s="855">
        <v>44845</v>
      </c>
      <c r="U142" s="855">
        <v>44846</v>
      </c>
      <c r="V142" s="867" t="s">
        <v>410</v>
      </c>
      <c r="W142" s="883" t="s">
        <v>1992</v>
      </c>
      <c r="X142" s="891" t="s">
        <v>174</v>
      </c>
      <c r="AA142" s="859" t="s">
        <v>426</v>
      </c>
    </row>
    <row r="143" spans="1:27" s="858" customFormat="1" ht="18.75" customHeight="1" x14ac:dyDescent="0.3">
      <c r="A143" s="1401"/>
      <c r="B143" s="842"/>
      <c r="C143" s="1402"/>
      <c r="D143" s="843" t="s">
        <v>259</v>
      </c>
      <c r="E143" s="844">
        <v>15</v>
      </c>
      <c r="F143" s="870" t="s">
        <v>21</v>
      </c>
      <c r="G143" s="846" t="s">
        <v>427</v>
      </c>
      <c r="H143" s="847" t="s">
        <v>428</v>
      </c>
      <c r="I143" s="848" t="str">
        <f t="shared" si="10"/>
        <v>ce.0570093@ac-nancy-metz.fr</v>
      </c>
      <c r="J143" s="849" t="s">
        <v>429</v>
      </c>
      <c r="K143" s="849">
        <v>40</v>
      </c>
      <c r="L143" s="850">
        <f t="shared" si="11"/>
        <v>6.666666666666667</v>
      </c>
      <c r="M143" s="849">
        <v>13</v>
      </c>
      <c r="N143" s="851"/>
      <c r="O143" s="851"/>
      <c r="P143" s="851"/>
      <c r="Q143" s="851"/>
      <c r="R143" s="915"/>
      <c r="S143" s="854" t="s">
        <v>409</v>
      </c>
      <c r="T143" s="855">
        <v>44845</v>
      </c>
      <c r="U143" s="855">
        <v>44846</v>
      </c>
      <c r="V143" s="867" t="s">
        <v>410</v>
      </c>
      <c r="W143" s="883" t="s">
        <v>2020</v>
      </c>
      <c r="X143" s="891" t="s">
        <v>174</v>
      </c>
      <c r="AA143" s="859" t="s">
        <v>430</v>
      </c>
    </row>
    <row r="144" spans="1:27" ht="18.75" customHeight="1" x14ac:dyDescent="0.25">
      <c r="A144" s="584" t="s">
        <v>77</v>
      </c>
      <c r="B144" s="584"/>
      <c r="C144" s="11" t="s">
        <v>54</v>
      </c>
      <c r="D144" s="12"/>
      <c r="E144" s="47"/>
      <c r="F144" s="12"/>
      <c r="G144" s="39"/>
      <c r="H144" s="40"/>
      <c r="I144" s="40"/>
      <c r="J144" s="12"/>
      <c r="K144" s="12"/>
      <c r="L144" s="12"/>
      <c r="M144" s="12"/>
      <c r="N144" s="41"/>
      <c r="O144" s="41"/>
      <c r="P144" s="41"/>
      <c r="Q144" s="41"/>
      <c r="R144" s="42"/>
      <c r="S144" s="660"/>
      <c r="T144" s="661"/>
      <c r="U144" s="661"/>
      <c r="V144" s="102"/>
      <c r="W144" s="588"/>
      <c r="X144" s="38"/>
    </row>
    <row r="145" spans="1:25" ht="18.75" x14ac:dyDescent="0.3">
      <c r="A145" s="57"/>
      <c r="B145" s="57"/>
      <c r="C145" s="57"/>
      <c r="D145" s="12"/>
      <c r="E145" s="12"/>
      <c r="F145" s="12"/>
      <c r="G145" s="12"/>
      <c r="H145" s="12"/>
      <c r="I145" s="12"/>
      <c r="J145" s="12"/>
      <c r="K145" s="12"/>
      <c r="L145" s="62">
        <f t="shared" si="11"/>
        <v>0</v>
      </c>
      <c r="M145" s="12"/>
      <c r="N145" s="41"/>
      <c r="O145" s="41"/>
      <c r="P145" s="41"/>
      <c r="Q145" s="41"/>
      <c r="R145" s="42"/>
      <c r="S145" s="660"/>
      <c r="T145" s="661"/>
      <c r="U145" s="661"/>
      <c r="V145" s="102"/>
      <c r="W145" s="588"/>
      <c r="X145" s="12"/>
    </row>
    <row r="146" spans="1:25" ht="34.5" customHeight="1" x14ac:dyDescent="0.35">
      <c r="A146" s="1402">
        <v>16</v>
      </c>
      <c r="B146" s="46">
        <v>1</v>
      </c>
      <c r="C146" s="1402">
        <v>67</v>
      </c>
      <c r="D146" s="12" t="s">
        <v>20</v>
      </c>
      <c r="E146" s="120" t="s">
        <v>431</v>
      </c>
      <c r="F146" s="194" t="s">
        <v>50</v>
      </c>
      <c r="G146" s="244" t="s">
        <v>432</v>
      </c>
      <c r="H146" s="193" t="s">
        <v>159</v>
      </c>
      <c r="I146" s="193" t="str">
        <f t="shared" si="10"/>
        <v>ce.0880036@ac-nancy-metz.fr</v>
      </c>
      <c r="J146" s="194" t="s">
        <v>433</v>
      </c>
      <c r="K146" s="194">
        <v>70</v>
      </c>
      <c r="L146" s="62">
        <f t="shared" si="11"/>
        <v>11.666666666666666</v>
      </c>
      <c r="M146" s="194">
        <f t="shared" si="12"/>
        <v>12</v>
      </c>
      <c r="N146" s="243">
        <f>SUM(M146:M153)</f>
        <v>73</v>
      </c>
      <c r="O146" s="243">
        <v>76</v>
      </c>
      <c r="P146" s="245">
        <v>68</v>
      </c>
      <c r="Q146" s="246" t="s">
        <v>68</v>
      </c>
      <c r="R146" s="644" t="s">
        <v>434</v>
      </c>
      <c r="S146" s="623" t="s">
        <v>409</v>
      </c>
      <c r="T146" s="624">
        <v>44845</v>
      </c>
      <c r="U146" s="624">
        <v>44846</v>
      </c>
      <c r="V146" s="103" t="s">
        <v>435</v>
      </c>
      <c r="W146" s="596"/>
      <c r="X146" s="247" t="s">
        <v>194</v>
      </c>
      <c r="Y146" s="1" t="s">
        <v>84</v>
      </c>
    </row>
    <row r="147" spans="1:25" ht="18.75" customHeight="1" x14ac:dyDescent="0.25">
      <c r="A147" s="1402"/>
      <c r="B147" s="46">
        <v>1</v>
      </c>
      <c r="C147" s="1402"/>
      <c r="D147" s="12" t="s">
        <v>139</v>
      </c>
      <c r="E147" s="13">
        <v>57</v>
      </c>
      <c r="F147" s="194" t="s">
        <v>21</v>
      </c>
      <c r="G147" s="244" t="s">
        <v>436</v>
      </c>
      <c r="H147" s="193" t="s">
        <v>437</v>
      </c>
      <c r="I147" s="193" t="str">
        <f t="shared" si="10"/>
        <v>ce.0881145@ac-nancy-metz.fr</v>
      </c>
      <c r="J147" s="194" t="s">
        <v>438</v>
      </c>
      <c r="K147" s="194">
        <v>48</v>
      </c>
      <c r="L147" s="62">
        <f t="shared" si="11"/>
        <v>8</v>
      </c>
      <c r="M147" s="194">
        <f t="shared" si="12"/>
        <v>8</v>
      </c>
      <c r="N147" s="243"/>
      <c r="O147" s="243"/>
      <c r="P147" s="243"/>
      <c r="Q147" s="243"/>
      <c r="R147" s="644"/>
      <c r="S147" s="623" t="s">
        <v>409</v>
      </c>
      <c r="T147" s="624">
        <v>44845</v>
      </c>
      <c r="U147" s="624">
        <v>44846</v>
      </c>
      <c r="V147" s="103" t="s">
        <v>435</v>
      </c>
      <c r="W147" s="596"/>
      <c r="X147" s="247" t="s">
        <v>194</v>
      </c>
      <c r="Y147" s="1" t="s">
        <v>84</v>
      </c>
    </row>
    <row r="148" spans="1:25" ht="18.75" customHeight="1" x14ac:dyDescent="0.25">
      <c r="A148" s="1402"/>
      <c r="B148" s="46">
        <v>1</v>
      </c>
      <c r="C148" s="1402"/>
      <c r="D148" s="12" t="s">
        <v>139</v>
      </c>
      <c r="E148" s="13">
        <v>57</v>
      </c>
      <c r="F148" s="194" t="s">
        <v>21</v>
      </c>
      <c r="G148" s="244" t="s">
        <v>439</v>
      </c>
      <c r="H148" s="193" t="s">
        <v>440</v>
      </c>
      <c r="I148" s="193" t="str">
        <f t="shared" si="10"/>
        <v>ce.0880017@ac-nancy-metz.fr</v>
      </c>
      <c r="J148" s="194" t="s">
        <v>441</v>
      </c>
      <c r="K148" s="194">
        <v>36</v>
      </c>
      <c r="L148" s="62">
        <f t="shared" si="11"/>
        <v>6</v>
      </c>
      <c r="M148" s="194">
        <f t="shared" si="12"/>
        <v>6</v>
      </c>
      <c r="N148" s="243"/>
      <c r="O148" s="243"/>
      <c r="P148" s="243"/>
      <c r="Q148" s="243"/>
      <c r="R148" s="644"/>
      <c r="S148" s="623" t="s">
        <v>409</v>
      </c>
      <c r="T148" s="624">
        <v>44845</v>
      </c>
      <c r="U148" s="624">
        <v>44846</v>
      </c>
      <c r="V148" s="103" t="s">
        <v>435</v>
      </c>
      <c r="W148" s="596"/>
      <c r="X148" s="247" t="s">
        <v>194</v>
      </c>
      <c r="Y148" s="1" t="s">
        <v>84</v>
      </c>
    </row>
    <row r="149" spans="1:25" ht="18.75" customHeight="1" x14ac:dyDescent="0.25">
      <c r="A149" s="1402"/>
      <c r="B149" s="46">
        <v>1</v>
      </c>
      <c r="C149" s="1402"/>
      <c r="D149" s="12" t="s">
        <v>139</v>
      </c>
      <c r="E149" s="47">
        <v>64</v>
      </c>
      <c r="F149" s="195" t="s">
        <v>21</v>
      </c>
      <c r="G149" s="196" t="s">
        <v>442</v>
      </c>
      <c r="H149" s="197" t="s">
        <v>443</v>
      </c>
      <c r="I149" s="197" t="str">
        <f t="shared" si="10"/>
        <v>ce.0880418@ac-nancy-metz.fr</v>
      </c>
      <c r="J149" s="242" t="s">
        <v>444</v>
      </c>
      <c r="K149" s="242">
        <v>39</v>
      </c>
      <c r="L149" s="62">
        <f t="shared" si="11"/>
        <v>6.5</v>
      </c>
      <c r="M149" s="195">
        <f t="shared" si="12"/>
        <v>7</v>
      </c>
      <c r="N149" s="198"/>
      <c r="O149" s="198"/>
      <c r="P149" s="198"/>
      <c r="Q149" s="198"/>
      <c r="R149" s="644"/>
      <c r="S149" s="623" t="s">
        <v>409</v>
      </c>
      <c r="T149" s="624">
        <v>44845</v>
      </c>
      <c r="U149" s="624">
        <v>44846</v>
      </c>
      <c r="V149" s="102" t="s">
        <v>435</v>
      </c>
      <c r="W149" s="588"/>
      <c r="X149" s="247" t="s">
        <v>194</v>
      </c>
      <c r="Y149" s="1" t="s">
        <v>84</v>
      </c>
    </row>
    <row r="150" spans="1:25" ht="18.75" customHeight="1" x14ac:dyDescent="0.25">
      <c r="A150" s="1402"/>
      <c r="B150" s="46">
        <v>1</v>
      </c>
      <c r="C150" s="1402"/>
      <c r="D150" s="12" t="s">
        <v>139</v>
      </c>
      <c r="E150" s="52" t="s">
        <v>445</v>
      </c>
      <c r="F150" s="195" t="s">
        <v>21</v>
      </c>
      <c r="G150" s="196" t="s">
        <v>446</v>
      </c>
      <c r="H150" s="197" t="s">
        <v>447</v>
      </c>
      <c r="I150" s="197" t="str">
        <f t="shared" si="10"/>
        <v>ce.0881147@ac-nancy-metz.fr</v>
      </c>
      <c r="J150" s="248" t="s">
        <v>448</v>
      </c>
      <c r="K150" s="195">
        <v>39</v>
      </c>
      <c r="L150" s="62">
        <f t="shared" si="11"/>
        <v>6.5</v>
      </c>
      <c r="M150" s="195">
        <f t="shared" si="12"/>
        <v>7</v>
      </c>
      <c r="N150" s="198"/>
      <c r="O150" s="198"/>
      <c r="P150" s="198"/>
      <c r="Q150" s="198"/>
      <c r="R150" s="644"/>
      <c r="S150" s="623" t="s">
        <v>409</v>
      </c>
      <c r="T150" s="624">
        <v>44845</v>
      </c>
      <c r="U150" s="624">
        <v>44846</v>
      </c>
      <c r="V150" s="102" t="s">
        <v>435</v>
      </c>
      <c r="W150" s="588"/>
      <c r="X150" s="247" t="s">
        <v>194</v>
      </c>
      <c r="Y150" s="1" t="s">
        <v>84</v>
      </c>
    </row>
    <row r="151" spans="1:25" ht="18.75" customHeight="1" x14ac:dyDescent="0.25">
      <c r="A151" s="1402"/>
      <c r="B151" s="46">
        <v>1</v>
      </c>
      <c r="C151" s="1402"/>
      <c r="D151" s="12" t="s">
        <v>139</v>
      </c>
      <c r="E151" s="47">
        <v>64</v>
      </c>
      <c r="F151" s="195" t="s">
        <v>32</v>
      </c>
      <c r="G151" s="196" t="s">
        <v>449</v>
      </c>
      <c r="H151" s="197" t="s">
        <v>447</v>
      </c>
      <c r="I151" s="197" t="str">
        <f t="shared" si="10"/>
        <v>ce.0880064@ac-nancy-metz.fr</v>
      </c>
      <c r="J151" s="248" t="s">
        <v>450</v>
      </c>
      <c r="K151" s="195">
        <v>51</v>
      </c>
      <c r="L151" s="62">
        <f t="shared" si="11"/>
        <v>8.5</v>
      </c>
      <c r="M151" s="195">
        <f t="shared" si="12"/>
        <v>9</v>
      </c>
      <c r="N151" s="198"/>
      <c r="O151" s="198"/>
      <c r="P151" s="198"/>
      <c r="Q151" s="198"/>
      <c r="R151" s="644"/>
      <c r="S151" s="623" t="s">
        <v>409</v>
      </c>
      <c r="T151" s="624">
        <v>44845</v>
      </c>
      <c r="U151" s="624">
        <v>44846</v>
      </c>
      <c r="V151" s="102" t="s">
        <v>435</v>
      </c>
      <c r="W151" s="588"/>
      <c r="X151" s="247" t="s">
        <v>194</v>
      </c>
      <c r="Y151" s="1" t="s">
        <v>84</v>
      </c>
    </row>
    <row r="152" spans="1:25" ht="18.75" customHeight="1" x14ac:dyDescent="0.25">
      <c r="A152" s="1402"/>
      <c r="B152" s="46">
        <v>1</v>
      </c>
      <c r="C152" s="1402"/>
      <c r="D152" s="12" t="s">
        <v>139</v>
      </c>
      <c r="E152" s="47">
        <v>64</v>
      </c>
      <c r="F152" s="195" t="s">
        <v>21</v>
      </c>
      <c r="G152" s="196" t="s">
        <v>451</v>
      </c>
      <c r="H152" s="197" t="s">
        <v>452</v>
      </c>
      <c r="I152" s="197" t="str">
        <f t="shared" si="10"/>
        <v>ce.0881097@ac-nancy-metz.fr</v>
      </c>
      <c r="J152" s="242" t="s">
        <v>453</v>
      </c>
      <c r="K152" s="242">
        <v>64</v>
      </c>
      <c r="L152" s="62">
        <f t="shared" si="11"/>
        <v>10.666666666666666</v>
      </c>
      <c r="M152" s="195">
        <f t="shared" si="12"/>
        <v>11</v>
      </c>
      <c r="N152" s="198"/>
      <c r="O152" s="198"/>
      <c r="P152" s="198"/>
      <c r="Q152" s="198"/>
      <c r="R152" s="644"/>
      <c r="S152" s="623" t="s">
        <v>409</v>
      </c>
      <c r="T152" s="624">
        <v>44845</v>
      </c>
      <c r="U152" s="624">
        <v>44846</v>
      </c>
      <c r="V152" s="102" t="s">
        <v>435</v>
      </c>
      <c r="W152" s="588"/>
      <c r="X152" s="247" t="s">
        <v>194</v>
      </c>
      <c r="Y152" s="1" t="s">
        <v>84</v>
      </c>
    </row>
    <row r="153" spans="1:25" ht="18.75" customHeight="1" x14ac:dyDescent="0.25">
      <c r="A153" s="1402"/>
      <c r="B153" s="46">
        <v>1</v>
      </c>
      <c r="C153" s="1402"/>
      <c r="D153" s="12" t="s">
        <v>139</v>
      </c>
      <c r="E153" s="47">
        <v>64</v>
      </c>
      <c r="F153" s="195" t="s">
        <v>32</v>
      </c>
      <c r="G153" s="249" t="s">
        <v>454</v>
      </c>
      <c r="H153" s="197" t="s">
        <v>37</v>
      </c>
      <c r="I153" s="197" t="str">
        <f t="shared" si="10"/>
        <v>ce.0880023@ac-nancy-metz.fr</v>
      </c>
      <c r="J153" s="242" t="s">
        <v>455</v>
      </c>
      <c r="K153" s="242">
        <v>75</v>
      </c>
      <c r="L153" s="62">
        <f t="shared" si="11"/>
        <v>12.5</v>
      </c>
      <c r="M153" s="195">
        <f t="shared" si="12"/>
        <v>13</v>
      </c>
      <c r="N153" s="198"/>
      <c r="O153" s="198"/>
      <c r="P153" s="198"/>
      <c r="Q153" s="198"/>
      <c r="R153" s="644"/>
      <c r="S153" s="623" t="s">
        <v>409</v>
      </c>
      <c r="T153" s="624">
        <v>44845</v>
      </c>
      <c r="U153" s="624">
        <v>44846</v>
      </c>
      <c r="V153" s="102" t="s">
        <v>435</v>
      </c>
      <c r="W153" s="588"/>
      <c r="X153" s="247" t="s">
        <v>194</v>
      </c>
      <c r="Y153" s="1" t="s">
        <v>84</v>
      </c>
    </row>
    <row r="154" spans="1:25" ht="18.75" customHeight="1" x14ac:dyDescent="0.25">
      <c r="A154" s="11" t="s">
        <v>54</v>
      </c>
      <c r="B154" s="11"/>
      <c r="C154" s="11" t="s">
        <v>103</v>
      </c>
      <c r="D154" s="12"/>
      <c r="E154" s="47"/>
      <c r="F154" s="12"/>
      <c r="G154" s="75"/>
      <c r="H154" s="40"/>
      <c r="I154" s="40"/>
      <c r="J154" s="76"/>
      <c r="K154" s="76"/>
      <c r="L154" s="12"/>
      <c r="M154" s="12"/>
      <c r="N154" s="41"/>
      <c r="O154" s="41"/>
      <c r="P154" s="41"/>
      <c r="Q154" s="41"/>
      <c r="R154" s="42"/>
      <c r="S154" s="41"/>
      <c r="T154" s="43"/>
      <c r="U154" s="43"/>
      <c r="V154" s="102"/>
      <c r="W154" s="588"/>
      <c r="X154" s="12"/>
    </row>
    <row r="155" spans="1:25" ht="18.75" x14ac:dyDescent="0.3">
      <c r="A155" s="57"/>
      <c r="B155" s="57"/>
      <c r="C155" s="57"/>
      <c r="D155" s="12"/>
      <c r="E155" s="12"/>
      <c r="F155" s="12"/>
      <c r="G155" s="12"/>
      <c r="H155" s="12"/>
      <c r="I155" s="12"/>
      <c r="J155" s="12"/>
      <c r="K155" s="12"/>
      <c r="L155" s="62">
        <f t="shared" si="11"/>
        <v>0</v>
      </c>
      <c r="M155" s="12"/>
      <c r="N155" s="41"/>
      <c r="O155" s="41"/>
      <c r="P155" s="41"/>
      <c r="Q155" s="41"/>
      <c r="R155" s="42"/>
      <c r="S155" s="41"/>
      <c r="T155" s="43"/>
      <c r="U155" s="43"/>
      <c r="V155" s="102"/>
      <c r="W155" s="588"/>
      <c r="X155" s="12"/>
    </row>
    <row r="156" spans="1:25" ht="18.75" customHeight="1" x14ac:dyDescent="0.35">
      <c r="A156" s="1401">
        <v>17</v>
      </c>
      <c r="B156" s="584">
        <v>1</v>
      </c>
      <c r="C156" s="1402">
        <v>56</v>
      </c>
      <c r="D156" s="12" t="s">
        <v>456</v>
      </c>
      <c r="E156" s="52" t="s">
        <v>457</v>
      </c>
      <c r="F156" s="250" t="s">
        <v>21</v>
      </c>
      <c r="G156" s="251" t="s">
        <v>458</v>
      </c>
      <c r="H156" s="252" t="s">
        <v>459</v>
      </c>
      <c r="I156" s="252" t="str">
        <f t="shared" si="10"/>
        <v>ce.0570091@ac-nancy-metz.fr</v>
      </c>
      <c r="J156" s="250" t="s">
        <v>460</v>
      </c>
      <c r="K156" s="250">
        <v>46</v>
      </c>
      <c r="L156" s="152">
        <f t="shared" si="11"/>
        <v>7.666666666666667</v>
      </c>
      <c r="M156" s="250">
        <f t="shared" si="12"/>
        <v>8</v>
      </c>
      <c r="N156" s="253">
        <f>SUM(M156:M162)</f>
        <v>69</v>
      </c>
      <c r="O156" s="253">
        <v>68</v>
      </c>
      <c r="P156" s="254">
        <v>49</v>
      </c>
      <c r="Q156" s="253"/>
      <c r="R156" s="658" t="s">
        <v>461</v>
      </c>
      <c r="S156" s="648" t="s">
        <v>409</v>
      </c>
      <c r="T156" s="649">
        <v>44845</v>
      </c>
      <c r="U156" s="649">
        <v>44846</v>
      </c>
      <c r="V156" s="103" t="s">
        <v>462</v>
      </c>
      <c r="W156" s="596"/>
      <c r="X156" s="25" t="s">
        <v>219</v>
      </c>
    </row>
    <row r="157" spans="1:25" ht="18.75" customHeight="1" x14ac:dyDescent="0.25">
      <c r="A157" s="1401"/>
      <c r="B157" s="584">
        <v>1</v>
      </c>
      <c r="C157" s="1402"/>
      <c r="D157" s="12" t="s">
        <v>463</v>
      </c>
      <c r="E157" s="47">
        <v>39</v>
      </c>
      <c r="F157" s="250" t="s">
        <v>21</v>
      </c>
      <c r="G157" s="251" t="s">
        <v>43</v>
      </c>
      <c r="H157" s="252" t="s">
        <v>464</v>
      </c>
      <c r="I157" s="252" t="str">
        <f t="shared" si="10"/>
        <v>ce.0572579@ac-nancy-metz.fr</v>
      </c>
      <c r="J157" s="250" t="s">
        <v>465</v>
      </c>
      <c r="K157" s="250">
        <v>55</v>
      </c>
      <c r="L157" s="152">
        <f t="shared" si="11"/>
        <v>9.1666666666666661</v>
      </c>
      <c r="M157" s="250">
        <f t="shared" si="12"/>
        <v>10</v>
      </c>
      <c r="N157" s="253"/>
      <c r="O157" s="253"/>
      <c r="P157" s="253"/>
      <c r="Q157" s="253"/>
      <c r="R157" s="658"/>
      <c r="S157" s="648" t="s">
        <v>409</v>
      </c>
      <c r="T157" s="649">
        <v>44845</v>
      </c>
      <c r="U157" s="649">
        <v>44846</v>
      </c>
      <c r="V157" s="103" t="s">
        <v>462</v>
      </c>
      <c r="W157" s="596"/>
      <c r="X157" s="25" t="s">
        <v>219</v>
      </c>
    </row>
    <row r="158" spans="1:25" ht="18.75" customHeight="1" x14ac:dyDescent="0.25">
      <c r="A158" s="1401"/>
      <c r="B158" s="584">
        <v>1</v>
      </c>
      <c r="C158" s="1402"/>
      <c r="D158" s="12" t="s">
        <v>463</v>
      </c>
      <c r="E158" s="47">
        <v>39</v>
      </c>
      <c r="F158" s="250" t="s">
        <v>21</v>
      </c>
      <c r="G158" s="251" t="s">
        <v>466</v>
      </c>
      <c r="H158" s="252" t="s">
        <v>464</v>
      </c>
      <c r="I158" s="252" t="str">
        <f t="shared" si="10"/>
        <v>ce.0572582@ac-nancy-metz.fr</v>
      </c>
      <c r="J158" s="250" t="s">
        <v>467</v>
      </c>
      <c r="K158" s="250">
        <v>47</v>
      </c>
      <c r="L158" s="152">
        <f t="shared" si="11"/>
        <v>7.833333333333333</v>
      </c>
      <c r="M158" s="250">
        <f t="shared" si="12"/>
        <v>8</v>
      </c>
      <c r="N158" s="253"/>
      <c r="O158" s="253"/>
      <c r="P158" s="253"/>
      <c r="Q158" s="253"/>
      <c r="R158" s="658"/>
      <c r="S158" s="648" t="s">
        <v>409</v>
      </c>
      <c r="T158" s="649">
        <v>44845</v>
      </c>
      <c r="U158" s="649">
        <v>44846</v>
      </c>
      <c r="V158" s="103" t="s">
        <v>462</v>
      </c>
      <c r="W158" s="605"/>
      <c r="X158" s="25" t="s">
        <v>219</v>
      </c>
    </row>
    <row r="159" spans="1:25" ht="18.75" customHeight="1" x14ac:dyDescent="0.25">
      <c r="A159" s="1401"/>
      <c r="B159" s="584">
        <v>1</v>
      </c>
      <c r="C159" s="1402"/>
      <c r="D159" s="12" t="s">
        <v>463</v>
      </c>
      <c r="E159" s="47">
        <v>39</v>
      </c>
      <c r="F159" s="250" t="s">
        <v>21</v>
      </c>
      <c r="G159" s="251" t="s">
        <v>468</v>
      </c>
      <c r="H159" s="251" t="s">
        <v>469</v>
      </c>
      <c r="I159" s="252" t="str">
        <f t="shared" si="10"/>
        <v>ce.0572640@ac-nancy-metz.fr</v>
      </c>
      <c r="J159" s="250" t="s">
        <v>470</v>
      </c>
      <c r="K159" s="250">
        <v>49</v>
      </c>
      <c r="L159" s="152">
        <f t="shared" si="11"/>
        <v>8.1666666666666661</v>
      </c>
      <c r="M159" s="250">
        <f t="shared" si="12"/>
        <v>9</v>
      </c>
      <c r="N159" s="253"/>
      <c r="O159" s="253"/>
      <c r="P159" s="253"/>
      <c r="Q159" s="253"/>
      <c r="R159" s="658"/>
      <c r="S159" s="648" t="s">
        <v>409</v>
      </c>
      <c r="T159" s="649">
        <v>44845</v>
      </c>
      <c r="U159" s="649">
        <v>44846</v>
      </c>
      <c r="V159" s="103" t="s">
        <v>462</v>
      </c>
      <c r="W159" s="606"/>
      <c r="X159" s="255" t="s">
        <v>219</v>
      </c>
    </row>
    <row r="160" spans="1:25" ht="18.75" customHeight="1" x14ac:dyDescent="0.25">
      <c r="A160" s="1401"/>
      <c r="B160" s="584">
        <v>1</v>
      </c>
      <c r="C160" s="1402"/>
      <c r="D160" s="12" t="s">
        <v>463</v>
      </c>
      <c r="E160" s="47">
        <v>39</v>
      </c>
      <c r="F160" s="250" t="s">
        <v>21</v>
      </c>
      <c r="G160" s="251" t="s">
        <v>471</v>
      </c>
      <c r="H160" s="251" t="s">
        <v>472</v>
      </c>
      <c r="I160" s="252" t="str">
        <f t="shared" si="10"/>
        <v>ce.0570128@ac-nancy-metz.fr</v>
      </c>
      <c r="J160" s="250" t="s">
        <v>473</v>
      </c>
      <c r="K160" s="250">
        <v>55</v>
      </c>
      <c r="L160" s="152">
        <f t="shared" si="11"/>
        <v>9.1666666666666661</v>
      </c>
      <c r="M160" s="250">
        <f t="shared" si="12"/>
        <v>10</v>
      </c>
      <c r="N160" s="253"/>
      <c r="O160" s="253"/>
      <c r="P160" s="253"/>
      <c r="Q160" s="253"/>
      <c r="R160" s="658"/>
      <c r="S160" s="648" t="s">
        <v>409</v>
      </c>
      <c r="T160" s="649">
        <v>44845</v>
      </c>
      <c r="U160" s="649">
        <v>44846</v>
      </c>
      <c r="V160" s="102" t="s">
        <v>462</v>
      </c>
      <c r="W160" s="607"/>
      <c r="X160" s="25" t="s">
        <v>219</v>
      </c>
    </row>
    <row r="161" spans="1:24" ht="18.75" customHeight="1" x14ac:dyDescent="0.25">
      <c r="A161" s="1401"/>
      <c r="B161" s="584">
        <v>1</v>
      </c>
      <c r="C161" s="1402"/>
      <c r="D161" s="12" t="s">
        <v>463</v>
      </c>
      <c r="E161" s="13">
        <v>20</v>
      </c>
      <c r="F161" s="151" t="s">
        <v>21</v>
      </c>
      <c r="G161" s="256" t="s">
        <v>164</v>
      </c>
      <c r="H161" s="150" t="s">
        <v>469</v>
      </c>
      <c r="I161" s="150" t="str">
        <f t="shared" si="10"/>
        <v>ce.0572088@ac-nancy-metz.fr</v>
      </c>
      <c r="J161" s="151" t="s">
        <v>474</v>
      </c>
      <c r="K161" s="151">
        <v>37</v>
      </c>
      <c r="L161" s="152">
        <f t="shared" si="11"/>
        <v>6.166666666666667</v>
      </c>
      <c r="M161" s="151">
        <f t="shared" si="12"/>
        <v>7</v>
      </c>
      <c r="N161" s="153"/>
      <c r="O161" s="153"/>
      <c r="P161" s="153"/>
      <c r="Q161" s="153"/>
      <c r="R161" s="658"/>
      <c r="S161" s="648" t="s">
        <v>409</v>
      </c>
      <c r="T161" s="649">
        <v>44845</v>
      </c>
      <c r="U161" s="649">
        <v>44846</v>
      </c>
      <c r="V161" s="102" t="s">
        <v>462</v>
      </c>
      <c r="W161" s="588"/>
      <c r="X161" s="25" t="s">
        <v>219</v>
      </c>
    </row>
    <row r="162" spans="1:24" ht="18.75" customHeight="1" x14ac:dyDescent="0.25">
      <c r="A162" s="1401"/>
      <c r="B162" s="584">
        <v>1</v>
      </c>
      <c r="C162" s="1402"/>
      <c r="D162" s="12" t="s">
        <v>463</v>
      </c>
      <c r="E162" s="120" t="s">
        <v>475</v>
      </c>
      <c r="F162" s="151" t="s">
        <v>32</v>
      </c>
      <c r="G162" s="257" t="s">
        <v>476</v>
      </c>
      <c r="H162" s="150" t="s">
        <v>469</v>
      </c>
      <c r="I162" s="150" t="str">
        <f t="shared" si="10"/>
        <v>ce.0570124@ac-nancy-metz.fr</v>
      </c>
      <c r="J162" s="258" t="s">
        <v>477</v>
      </c>
      <c r="K162" s="258">
        <v>99</v>
      </c>
      <c r="L162" s="152">
        <f t="shared" si="11"/>
        <v>16.5</v>
      </c>
      <c r="M162" s="151">
        <f t="shared" si="12"/>
        <v>17</v>
      </c>
      <c r="N162" s="153"/>
      <c r="O162" s="153"/>
      <c r="P162" s="153"/>
      <c r="Q162" s="33" t="s">
        <v>419</v>
      </c>
      <c r="R162" s="658"/>
      <c r="S162" s="648" t="s">
        <v>409</v>
      </c>
      <c r="T162" s="649">
        <v>44845</v>
      </c>
      <c r="U162" s="649">
        <v>44846</v>
      </c>
      <c r="V162" s="102" t="s">
        <v>462</v>
      </c>
      <c r="W162" s="588"/>
      <c r="X162" s="25" t="s">
        <v>219</v>
      </c>
    </row>
    <row r="163" spans="1:24" ht="18.75" customHeight="1" x14ac:dyDescent="0.25">
      <c r="A163" s="584" t="s">
        <v>55</v>
      </c>
      <c r="B163" s="584"/>
      <c r="C163" s="11" t="s">
        <v>103</v>
      </c>
      <c r="D163" s="12"/>
      <c r="E163" s="120"/>
      <c r="F163" s="12"/>
      <c r="G163" s="75"/>
      <c r="H163" s="40"/>
      <c r="I163" s="40"/>
      <c r="J163" s="76"/>
      <c r="K163" s="76"/>
      <c r="L163" s="12"/>
      <c r="M163" s="12"/>
      <c r="N163" s="41"/>
      <c r="O163" s="41"/>
      <c r="P163" s="41"/>
      <c r="Q163" s="41"/>
      <c r="R163" s="42"/>
      <c r="S163" s="41"/>
      <c r="T163" s="43"/>
      <c r="U163" s="43"/>
      <c r="V163" s="102"/>
      <c r="W163" s="588"/>
      <c r="X163" s="25"/>
    </row>
    <row r="164" spans="1:24" ht="18.75" x14ac:dyDescent="0.3">
      <c r="A164" s="57"/>
      <c r="B164" s="57"/>
      <c r="C164" s="57"/>
      <c r="D164" s="12"/>
      <c r="E164" s="12"/>
      <c r="F164" s="12"/>
      <c r="G164" s="12"/>
      <c r="H164" s="12"/>
      <c r="I164" s="12"/>
      <c r="J164" s="12"/>
      <c r="K164" s="12"/>
      <c r="L164" s="62">
        <f t="shared" ref="L164:L225" si="13">K164/6</f>
        <v>0</v>
      </c>
      <c r="M164" s="12"/>
      <c r="N164" s="41"/>
      <c r="O164" s="41"/>
      <c r="P164" s="41"/>
      <c r="Q164" s="41"/>
      <c r="R164" s="42"/>
      <c r="S164" s="41"/>
      <c r="T164" s="43"/>
      <c r="U164" s="43"/>
      <c r="V164" s="102"/>
      <c r="W164" s="588"/>
      <c r="X164" s="12"/>
    </row>
    <row r="165" spans="1:24" ht="18.75" customHeight="1" x14ac:dyDescent="0.35">
      <c r="A165" s="1402">
        <v>18</v>
      </c>
      <c r="B165" s="46">
        <v>1</v>
      </c>
      <c r="C165" s="1402">
        <v>84</v>
      </c>
      <c r="D165" s="12" t="s">
        <v>20</v>
      </c>
      <c r="E165" s="68">
        <v>23</v>
      </c>
      <c r="F165" s="259" t="s">
        <v>21</v>
      </c>
      <c r="G165" s="260" t="s">
        <v>478</v>
      </c>
      <c r="H165" s="261" t="s">
        <v>41</v>
      </c>
      <c r="I165" s="262" t="s">
        <v>479</v>
      </c>
      <c r="J165" s="259" t="s">
        <v>480</v>
      </c>
      <c r="K165" s="259">
        <v>42</v>
      </c>
      <c r="L165" s="263">
        <f t="shared" si="13"/>
        <v>7</v>
      </c>
      <c r="M165" s="259">
        <f t="shared" ref="M165:M225" si="14">ROUNDUP(L165,0)</f>
        <v>7</v>
      </c>
      <c r="N165" s="264">
        <f>SUM(M165:M170)</f>
        <v>70</v>
      </c>
      <c r="O165" s="264">
        <v>70</v>
      </c>
      <c r="P165" s="265">
        <v>59</v>
      </c>
      <c r="Q165" s="264"/>
      <c r="R165" s="264" t="s">
        <v>481</v>
      </c>
      <c r="S165" s="264" t="s">
        <v>409</v>
      </c>
      <c r="T165" s="264">
        <v>44845</v>
      </c>
      <c r="U165" s="264">
        <v>44846</v>
      </c>
      <c r="V165" s="102" t="s">
        <v>482</v>
      </c>
      <c r="W165" s="598"/>
      <c r="X165" s="12" t="s">
        <v>257</v>
      </c>
    </row>
    <row r="166" spans="1:24" ht="24" customHeight="1" x14ac:dyDescent="0.25">
      <c r="A166" s="1402"/>
      <c r="B166" s="46">
        <v>1</v>
      </c>
      <c r="C166" s="1402"/>
      <c r="D166" s="12" t="s">
        <v>20</v>
      </c>
      <c r="E166" s="37" t="s">
        <v>483</v>
      </c>
      <c r="F166" s="259" t="s">
        <v>50</v>
      </c>
      <c r="G166" s="260" t="s">
        <v>484</v>
      </c>
      <c r="H166" s="261" t="s">
        <v>41</v>
      </c>
      <c r="I166" s="261" t="str">
        <f t="shared" ref="I166:I225" si="15">"ce."&amp;LEFT(J166,7)&amp;"@ac-nancy-metz.fr"</f>
        <v>ce.0880020@ac-nancy-metz.fr</v>
      </c>
      <c r="J166" s="259" t="s">
        <v>485</v>
      </c>
      <c r="K166" s="259">
        <v>119</v>
      </c>
      <c r="L166" s="263">
        <f t="shared" si="13"/>
        <v>19.833333333333332</v>
      </c>
      <c r="M166" s="259">
        <f t="shared" si="14"/>
        <v>20</v>
      </c>
      <c r="N166" s="266"/>
      <c r="O166" s="266"/>
      <c r="P166" s="266"/>
      <c r="Q166" s="267" t="s">
        <v>68</v>
      </c>
      <c r="R166" s="264"/>
      <c r="S166" s="264" t="s">
        <v>409</v>
      </c>
      <c r="T166" s="264">
        <v>44845</v>
      </c>
      <c r="U166" s="264">
        <v>44846</v>
      </c>
      <c r="V166" s="102" t="s">
        <v>482</v>
      </c>
      <c r="W166" s="599"/>
      <c r="X166" s="12" t="s">
        <v>257</v>
      </c>
    </row>
    <row r="167" spans="1:24" ht="18.75" customHeight="1" x14ac:dyDescent="0.25">
      <c r="A167" s="1402"/>
      <c r="B167" s="46">
        <v>1</v>
      </c>
      <c r="C167" s="1402"/>
      <c r="D167" s="12" t="s">
        <v>20</v>
      </c>
      <c r="E167" s="68">
        <v>23</v>
      </c>
      <c r="F167" s="259" t="s">
        <v>50</v>
      </c>
      <c r="G167" s="260" t="s">
        <v>486</v>
      </c>
      <c r="H167" s="261" t="s">
        <v>41</v>
      </c>
      <c r="I167" s="261" t="str">
        <f t="shared" si="15"/>
        <v>ce.0880019@ac-nancy-metz.fr</v>
      </c>
      <c r="J167" s="259" t="s">
        <v>487</v>
      </c>
      <c r="K167" s="259">
        <v>152</v>
      </c>
      <c r="L167" s="263">
        <f t="shared" si="13"/>
        <v>25.333333333333332</v>
      </c>
      <c r="M167" s="259">
        <f t="shared" si="14"/>
        <v>26</v>
      </c>
      <c r="N167" s="266"/>
      <c r="O167" s="266"/>
      <c r="P167" s="266"/>
      <c r="Q167" s="266"/>
      <c r="R167" s="264"/>
      <c r="S167" s="264" t="s">
        <v>409</v>
      </c>
      <c r="T167" s="264">
        <v>44845</v>
      </c>
      <c r="U167" s="264">
        <v>44846</v>
      </c>
      <c r="V167" s="102" t="s">
        <v>482</v>
      </c>
      <c r="W167" s="599"/>
      <c r="X167" s="12" t="s">
        <v>257</v>
      </c>
    </row>
    <row r="168" spans="1:24" ht="18.75" customHeight="1" x14ac:dyDescent="0.25">
      <c r="A168" s="1402"/>
      <c r="B168" s="46">
        <v>1</v>
      </c>
      <c r="C168" s="1402"/>
      <c r="D168" s="12" t="s">
        <v>20</v>
      </c>
      <c r="E168" s="13">
        <v>80</v>
      </c>
      <c r="F168" s="268" t="s">
        <v>21</v>
      </c>
      <c r="G168" s="269" t="s">
        <v>488</v>
      </c>
      <c r="H168" s="270" t="s">
        <v>489</v>
      </c>
      <c r="I168" s="270" t="str">
        <f t="shared" si="15"/>
        <v>ce.0881371@ac-nancy-metz.fr</v>
      </c>
      <c r="J168" s="268" t="s">
        <v>490</v>
      </c>
      <c r="K168" s="268">
        <v>34</v>
      </c>
      <c r="L168" s="263">
        <f t="shared" si="13"/>
        <v>5.666666666666667</v>
      </c>
      <c r="M168" s="268">
        <f t="shared" si="14"/>
        <v>6</v>
      </c>
      <c r="N168" s="271"/>
      <c r="O168" s="271"/>
      <c r="P168" s="271"/>
      <c r="Q168" s="271"/>
      <c r="R168" s="264"/>
      <c r="S168" s="264" t="s">
        <v>409</v>
      </c>
      <c r="T168" s="264">
        <v>44845</v>
      </c>
      <c r="U168" s="264">
        <v>44846</v>
      </c>
      <c r="V168" s="102" t="s">
        <v>482</v>
      </c>
      <c r="W168" s="588"/>
      <c r="X168" s="12" t="s">
        <v>257</v>
      </c>
    </row>
    <row r="169" spans="1:24" ht="18.75" customHeight="1" x14ac:dyDescent="0.25">
      <c r="A169" s="1402"/>
      <c r="B169" s="46">
        <v>1</v>
      </c>
      <c r="C169" s="1402"/>
      <c r="D169" s="36" t="s">
        <v>48</v>
      </c>
      <c r="E169" s="13">
        <v>80</v>
      </c>
      <c r="F169" s="268" t="s">
        <v>21</v>
      </c>
      <c r="G169" s="269" t="s">
        <v>491</v>
      </c>
      <c r="H169" s="270" t="s">
        <v>492</v>
      </c>
      <c r="I169" s="270" t="str">
        <f t="shared" si="15"/>
        <v>ce.0880068@ac-nancy-metz.fr</v>
      </c>
      <c r="J169" s="268" t="s">
        <v>493</v>
      </c>
      <c r="K169" s="268">
        <v>31</v>
      </c>
      <c r="L169" s="263">
        <f t="shared" si="13"/>
        <v>5.166666666666667</v>
      </c>
      <c r="M169" s="268">
        <f t="shared" si="14"/>
        <v>6</v>
      </c>
      <c r="N169" s="271"/>
      <c r="O169" s="271"/>
      <c r="P169" s="271"/>
      <c r="Q169" s="271"/>
      <c r="R169" s="264"/>
      <c r="S169" s="264" t="s">
        <v>409</v>
      </c>
      <c r="T169" s="264">
        <v>44845</v>
      </c>
      <c r="U169" s="264">
        <v>44846</v>
      </c>
      <c r="V169" s="102" t="s">
        <v>482</v>
      </c>
      <c r="W169" s="588"/>
      <c r="X169" s="12" t="s">
        <v>257</v>
      </c>
    </row>
    <row r="170" spans="1:24" ht="18.75" customHeight="1" x14ac:dyDescent="0.25">
      <c r="A170" s="1402"/>
      <c r="B170" s="46">
        <v>1</v>
      </c>
      <c r="C170" s="1402"/>
      <c r="D170" s="36" t="s">
        <v>48</v>
      </c>
      <c r="E170" s="13">
        <v>80</v>
      </c>
      <c r="F170" s="268" t="s">
        <v>21</v>
      </c>
      <c r="G170" s="269" t="s">
        <v>494</v>
      </c>
      <c r="H170" s="270" t="s">
        <v>495</v>
      </c>
      <c r="I170" s="270" t="str">
        <f t="shared" si="15"/>
        <v>ce.0881148@ac-nancy-metz.fr</v>
      </c>
      <c r="J170" s="268" t="s">
        <v>496</v>
      </c>
      <c r="K170" s="268">
        <v>26</v>
      </c>
      <c r="L170" s="263">
        <f t="shared" si="13"/>
        <v>4.333333333333333</v>
      </c>
      <c r="M170" s="268">
        <f t="shared" si="14"/>
        <v>5</v>
      </c>
      <c r="N170" s="271"/>
      <c r="O170" s="271"/>
      <c r="P170" s="271"/>
      <c r="Q170" s="271"/>
      <c r="R170" s="264"/>
      <c r="S170" s="264" t="s">
        <v>409</v>
      </c>
      <c r="T170" s="264">
        <v>44845</v>
      </c>
      <c r="U170" s="264">
        <v>44846</v>
      </c>
      <c r="V170" s="102" t="s">
        <v>482</v>
      </c>
      <c r="W170" s="588"/>
      <c r="X170" s="12" t="s">
        <v>257</v>
      </c>
    </row>
    <row r="171" spans="1:24" ht="18.75" customHeight="1" x14ac:dyDescent="0.25">
      <c r="A171" s="11" t="s">
        <v>103</v>
      </c>
      <c r="B171" s="11"/>
      <c r="C171" s="11" t="s">
        <v>54</v>
      </c>
      <c r="D171" s="12"/>
      <c r="E171" s="13"/>
      <c r="F171" s="12"/>
      <c r="G171" s="39"/>
      <c r="H171" s="40"/>
      <c r="I171" s="40"/>
      <c r="J171" s="12"/>
      <c r="K171" s="12"/>
      <c r="L171" s="12"/>
      <c r="M171" s="12"/>
      <c r="N171" s="41"/>
      <c r="O171" s="41"/>
      <c r="P171" s="41"/>
      <c r="Q171" s="41"/>
      <c r="R171" s="42"/>
      <c r="S171" s="41"/>
      <c r="T171" s="43"/>
      <c r="U171" s="43"/>
      <c r="V171" s="102"/>
      <c r="W171" s="588"/>
      <c r="X171" s="12"/>
    </row>
    <row r="172" spans="1:24" ht="18.75" customHeight="1" x14ac:dyDescent="0.25">
      <c r="A172" s="11"/>
      <c r="B172" s="11"/>
      <c r="C172" s="11"/>
      <c r="D172" s="12"/>
      <c r="E172" s="12"/>
      <c r="F172" s="12"/>
      <c r="G172" s="75"/>
      <c r="H172" s="40"/>
      <c r="I172" s="40"/>
      <c r="J172" s="76"/>
      <c r="K172" s="76"/>
      <c r="L172" s="12"/>
      <c r="M172" s="12"/>
      <c r="N172" s="41"/>
      <c r="O172" s="41"/>
      <c r="P172" s="41"/>
      <c r="Q172" s="41"/>
      <c r="R172" s="42"/>
      <c r="S172" s="41"/>
      <c r="T172" s="43"/>
      <c r="U172" s="43"/>
      <c r="V172" s="102"/>
      <c r="W172" s="588"/>
      <c r="X172" s="12"/>
    </row>
    <row r="173" spans="1:24" ht="18.75" customHeight="1" x14ac:dyDescent="0.35">
      <c r="A173" s="1406">
        <v>19</v>
      </c>
      <c r="B173" s="46">
        <v>1</v>
      </c>
      <c r="C173" s="1409">
        <v>55</v>
      </c>
      <c r="D173" s="12" t="s">
        <v>497</v>
      </c>
      <c r="E173" s="66" t="s">
        <v>498</v>
      </c>
      <c r="F173" s="140" t="s">
        <v>35</v>
      </c>
      <c r="G173" s="129" t="s">
        <v>499</v>
      </c>
      <c r="H173" s="130" t="s">
        <v>500</v>
      </c>
      <c r="I173" s="130" t="str">
        <f t="shared" si="15"/>
        <v>ce.0573231@ac-nancy-metz.fr</v>
      </c>
      <c r="J173" s="128" t="s">
        <v>501</v>
      </c>
      <c r="K173" s="128">
        <v>66</v>
      </c>
      <c r="L173" s="62">
        <f t="shared" si="13"/>
        <v>11</v>
      </c>
      <c r="M173" s="128">
        <f t="shared" si="14"/>
        <v>11</v>
      </c>
      <c r="N173" s="131">
        <f>SUM(M173:M180)</f>
        <v>68</v>
      </c>
      <c r="O173" s="131">
        <v>79</v>
      </c>
      <c r="P173" s="272">
        <v>71</v>
      </c>
      <c r="Q173" s="131" t="s">
        <v>419</v>
      </c>
      <c r="R173" s="273" t="s">
        <v>502</v>
      </c>
      <c r="S173" s="646" t="s">
        <v>503</v>
      </c>
      <c r="T173" s="647">
        <v>44852</v>
      </c>
      <c r="U173" s="647">
        <v>44853</v>
      </c>
      <c r="V173" s="103" t="s">
        <v>504</v>
      </c>
      <c r="W173" s="596"/>
      <c r="X173" s="12" t="s">
        <v>28</v>
      </c>
    </row>
    <row r="174" spans="1:24" ht="18.75" customHeight="1" x14ac:dyDescent="0.25">
      <c r="A174" s="1407"/>
      <c r="B174" s="46">
        <v>1</v>
      </c>
      <c r="C174" s="1410"/>
      <c r="D174" s="12" t="s">
        <v>505</v>
      </c>
      <c r="E174" s="58">
        <v>8</v>
      </c>
      <c r="F174" s="128" t="s">
        <v>21</v>
      </c>
      <c r="G174" s="129" t="s">
        <v>506</v>
      </c>
      <c r="H174" s="130" t="s">
        <v>507</v>
      </c>
      <c r="I174" s="130" t="str">
        <f t="shared" si="15"/>
        <v>ce.0570104@ac-nancy-metz.fr</v>
      </c>
      <c r="J174" s="128" t="s">
        <v>508</v>
      </c>
      <c r="K174" s="128">
        <v>48</v>
      </c>
      <c r="L174" s="62">
        <f t="shared" si="13"/>
        <v>8</v>
      </c>
      <c r="M174" s="128">
        <f t="shared" si="14"/>
        <v>8</v>
      </c>
      <c r="N174" s="131"/>
      <c r="O174" s="131"/>
      <c r="P174" s="131"/>
      <c r="Q174" s="131"/>
      <c r="R174" s="273"/>
      <c r="S174" s="646" t="s">
        <v>503</v>
      </c>
      <c r="T174" s="647">
        <v>44852</v>
      </c>
      <c r="U174" s="647">
        <v>44853</v>
      </c>
      <c r="V174" s="103" t="s">
        <v>504</v>
      </c>
      <c r="W174" s="596"/>
      <c r="X174" s="12" t="s">
        <v>28</v>
      </c>
    </row>
    <row r="175" spans="1:24" ht="18.75" customHeight="1" x14ac:dyDescent="0.25">
      <c r="A175" s="1407"/>
      <c r="B175" s="46">
        <v>1</v>
      </c>
      <c r="C175" s="1410"/>
      <c r="D175" s="12" t="s">
        <v>505</v>
      </c>
      <c r="E175" s="58">
        <v>8</v>
      </c>
      <c r="F175" s="128" t="s">
        <v>21</v>
      </c>
      <c r="G175" s="129" t="s">
        <v>451</v>
      </c>
      <c r="H175" s="130" t="s">
        <v>509</v>
      </c>
      <c r="I175" s="130" t="str">
        <f t="shared" si="15"/>
        <v>ce.0572493@ac-nancy-metz.fr</v>
      </c>
      <c r="J175" s="128" t="s">
        <v>510</v>
      </c>
      <c r="K175" s="128">
        <v>29</v>
      </c>
      <c r="L175" s="62">
        <f t="shared" si="13"/>
        <v>4.833333333333333</v>
      </c>
      <c r="M175" s="128">
        <f t="shared" si="14"/>
        <v>5</v>
      </c>
      <c r="N175" s="131"/>
      <c r="O175" s="131"/>
      <c r="P175" s="131"/>
      <c r="Q175" s="131"/>
      <c r="R175" s="273"/>
      <c r="S175" s="646" t="s">
        <v>503</v>
      </c>
      <c r="T175" s="647">
        <v>44852</v>
      </c>
      <c r="U175" s="647">
        <v>44853</v>
      </c>
      <c r="V175" s="103" t="s">
        <v>504</v>
      </c>
      <c r="W175" s="596"/>
      <c r="X175" s="12" t="s">
        <v>28</v>
      </c>
    </row>
    <row r="176" spans="1:24" ht="18.75" customHeight="1" x14ac:dyDescent="0.25">
      <c r="A176" s="1407"/>
      <c r="B176" s="46">
        <v>1</v>
      </c>
      <c r="C176" s="1410"/>
      <c r="D176" s="12" t="s">
        <v>505</v>
      </c>
      <c r="E176" s="58">
        <v>8</v>
      </c>
      <c r="F176" s="128" t="s">
        <v>32</v>
      </c>
      <c r="G176" s="132" t="s">
        <v>511</v>
      </c>
      <c r="H176" s="130" t="s">
        <v>512</v>
      </c>
      <c r="I176" s="130" t="str">
        <f t="shared" si="15"/>
        <v>ce.0573080@ac-nancy-metz.fr</v>
      </c>
      <c r="J176" s="133" t="s">
        <v>513</v>
      </c>
      <c r="K176" s="133">
        <v>35</v>
      </c>
      <c r="L176" s="62">
        <f t="shared" si="13"/>
        <v>5.833333333333333</v>
      </c>
      <c r="M176" s="128">
        <f t="shared" si="14"/>
        <v>6</v>
      </c>
      <c r="N176" s="131"/>
      <c r="O176" s="131"/>
      <c r="P176" s="131"/>
      <c r="Q176" s="131"/>
      <c r="R176" s="273"/>
      <c r="S176" s="646" t="s">
        <v>503</v>
      </c>
      <c r="T176" s="647">
        <v>44852</v>
      </c>
      <c r="U176" s="647">
        <v>44853</v>
      </c>
      <c r="V176" s="103" t="s">
        <v>504</v>
      </c>
      <c r="W176" s="596"/>
      <c r="X176" s="12" t="s">
        <v>28</v>
      </c>
    </row>
    <row r="177" spans="1:29" ht="18.75" customHeight="1" x14ac:dyDescent="0.25">
      <c r="A177" s="1407"/>
      <c r="B177" s="46">
        <v>1</v>
      </c>
      <c r="C177" s="1410"/>
      <c r="D177" s="12" t="s">
        <v>505</v>
      </c>
      <c r="E177" s="37" t="s">
        <v>514</v>
      </c>
      <c r="F177" s="128" t="s">
        <v>50</v>
      </c>
      <c r="G177" s="129" t="s">
        <v>291</v>
      </c>
      <c r="H177" s="130" t="s">
        <v>515</v>
      </c>
      <c r="I177" s="130" t="str">
        <f t="shared" si="15"/>
        <v>ce.0570029@ac-nancy-metz.fr</v>
      </c>
      <c r="J177" s="128" t="s">
        <v>516</v>
      </c>
      <c r="K177" s="128">
        <v>70</v>
      </c>
      <c r="L177" s="62">
        <f t="shared" si="13"/>
        <v>11.666666666666666</v>
      </c>
      <c r="M177" s="128">
        <f t="shared" si="14"/>
        <v>12</v>
      </c>
      <c r="N177" s="131"/>
      <c r="O177" s="131"/>
      <c r="P177" s="131"/>
      <c r="Q177" s="131"/>
      <c r="R177" s="273"/>
      <c r="S177" s="646" t="s">
        <v>503</v>
      </c>
      <c r="T177" s="647">
        <v>44852</v>
      </c>
      <c r="U177" s="647">
        <v>44853</v>
      </c>
      <c r="V177" s="102" t="s">
        <v>504</v>
      </c>
      <c r="W177" s="603"/>
      <c r="X177" s="12" t="s">
        <v>28</v>
      </c>
    </row>
    <row r="178" spans="1:29" ht="18.75" customHeight="1" x14ac:dyDescent="0.25">
      <c r="A178" s="1407"/>
      <c r="B178" s="46">
        <v>1</v>
      </c>
      <c r="C178" s="1410"/>
      <c r="D178" s="12" t="s">
        <v>505</v>
      </c>
      <c r="E178" s="68">
        <v>38</v>
      </c>
      <c r="F178" s="128" t="s">
        <v>21</v>
      </c>
      <c r="G178" s="129" t="s">
        <v>517</v>
      </c>
      <c r="H178" s="130" t="s">
        <v>518</v>
      </c>
      <c r="I178" s="130" t="str">
        <f t="shared" si="15"/>
        <v>ce.0572490@ac-nancy-metz.fr</v>
      </c>
      <c r="J178" s="128" t="s">
        <v>519</v>
      </c>
      <c r="K178" s="128">
        <v>37</v>
      </c>
      <c r="L178" s="62">
        <f t="shared" si="13"/>
        <v>6.166666666666667</v>
      </c>
      <c r="M178" s="128">
        <f t="shared" si="14"/>
        <v>7</v>
      </c>
      <c r="N178" s="131"/>
      <c r="O178" s="131"/>
      <c r="P178" s="131"/>
      <c r="Q178" s="131"/>
      <c r="R178" s="273"/>
      <c r="S178" s="646" t="s">
        <v>503</v>
      </c>
      <c r="T178" s="647">
        <v>44852</v>
      </c>
      <c r="U178" s="647">
        <v>44853</v>
      </c>
      <c r="V178" s="102" t="s">
        <v>504</v>
      </c>
      <c r="W178" s="588"/>
      <c r="X178" s="12" t="s">
        <v>28</v>
      </c>
    </row>
    <row r="179" spans="1:29" ht="18.75" customHeight="1" x14ac:dyDescent="0.25">
      <c r="A179" s="1407"/>
      <c r="B179" s="46">
        <v>1</v>
      </c>
      <c r="C179" s="1410"/>
      <c r="D179" s="12" t="s">
        <v>505</v>
      </c>
      <c r="E179" s="68">
        <v>38</v>
      </c>
      <c r="F179" s="128" t="s">
        <v>21</v>
      </c>
      <c r="G179" s="129" t="s">
        <v>526</v>
      </c>
      <c r="H179" s="1040" t="s">
        <v>512</v>
      </c>
      <c r="I179" s="130" t="str">
        <f t="shared" si="15"/>
        <v>ce.0573268@ac-nancy-metz.fr</v>
      </c>
      <c r="J179" s="128" t="s">
        <v>527</v>
      </c>
      <c r="K179" s="128">
        <v>53</v>
      </c>
      <c r="L179" s="62">
        <f t="shared" si="13"/>
        <v>8.8333333333333339</v>
      </c>
      <c r="M179" s="128">
        <f t="shared" si="14"/>
        <v>9</v>
      </c>
      <c r="N179" s="131"/>
      <c r="O179" s="131"/>
      <c r="P179" s="131"/>
      <c r="Q179" s="131"/>
      <c r="R179" s="273"/>
      <c r="S179" s="646" t="s">
        <v>503</v>
      </c>
      <c r="T179" s="647">
        <v>44852</v>
      </c>
      <c r="U179" s="647">
        <v>44853</v>
      </c>
      <c r="V179" s="102" t="s">
        <v>504</v>
      </c>
      <c r="W179" s="588"/>
      <c r="X179" s="12" t="s">
        <v>28</v>
      </c>
    </row>
    <row r="180" spans="1:29" ht="18.75" customHeight="1" x14ac:dyDescent="0.25">
      <c r="A180" s="1408"/>
      <c r="B180" s="46">
        <v>1</v>
      </c>
      <c r="C180" s="1411"/>
      <c r="D180" s="12" t="s">
        <v>505</v>
      </c>
      <c r="E180" s="68">
        <v>38</v>
      </c>
      <c r="F180" s="128" t="s">
        <v>21</v>
      </c>
      <c r="G180" s="129" t="s">
        <v>528</v>
      </c>
      <c r="H180" s="130" t="s">
        <v>529</v>
      </c>
      <c r="I180" s="130" t="str">
        <f t="shared" si="15"/>
        <v>ce.0572023@ac-nancy-metz.fr</v>
      </c>
      <c r="J180" s="128" t="s">
        <v>530</v>
      </c>
      <c r="K180" s="128">
        <v>55</v>
      </c>
      <c r="L180" s="62">
        <f t="shared" si="13"/>
        <v>9.1666666666666661</v>
      </c>
      <c r="M180" s="128">
        <f t="shared" si="14"/>
        <v>10</v>
      </c>
      <c r="N180" s="131"/>
      <c r="O180" s="131"/>
      <c r="P180" s="131"/>
      <c r="Q180" s="131"/>
      <c r="R180" s="273"/>
      <c r="S180" s="646" t="s">
        <v>503</v>
      </c>
      <c r="T180" s="647">
        <v>44852</v>
      </c>
      <c r="U180" s="647">
        <v>44853</v>
      </c>
      <c r="V180" s="102" t="s">
        <v>504</v>
      </c>
      <c r="W180" s="588"/>
      <c r="X180" s="12" t="s">
        <v>28</v>
      </c>
    </row>
    <row r="181" spans="1:29" ht="18.75" customHeight="1" x14ac:dyDescent="0.25">
      <c r="A181" s="584" t="s">
        <v>77</v>
      </c>
      <c r="B181" s="584"/>
      <c r="C181" s="11" t="s">
        <v>55</v>
      </c>
      <c r="D181" s="12"/>
      <c r="E181" s="68"/>
      <c r="F181" s="12"/>
      <c r="G181" s="39"/>
      <c r="H181" s="40"/>
      <c r="I181" s="40"/>
      <c r="J181" s="12"/>
      <c r="K181" s="12"/>
      <c r="L181" s="12"/>
      <c r="M181" s="12"/>
      <c r="N181" s="41"/>
      <c r="O181" s="41"/>
      <c r="P181" s="41"/>
      <c r="Q181" s="41"/>
      <c r="R181" s="42"/>
      <c r="S181" s="41"/>
      <c r="T181" s="43"/>
      <c r="U181" s="43"/>
      <c r="V181" s="102"/>
      <c r="W181" s="588"/>
      <c r="X181" s="12"/>
    </row>
    <row r="182" spans="1:29" ht="18.75" customHeight="1" x14ac:dyDescent="0.25">
      <c r="A182" s="11"/>
      <c r="B182" s="11"/>
      <c r="C182" s="11"/>
      <c r="D182" s="12"/>
      <c r="E182" s="12"/>
      <c r="F182" s="12"/>
      <c r="G182" s="39"/>
      <c r="H182" s="40"/>
      <c r="I182" s="40"/>
      <c r="J182" s="12"/>
      <c r="K182" s="12"/>
      <c r="L182" s="12"/>
      <c r="M182" s="12"/>
      <c r="N182" s="41"/>
      <c r="O182" s="41"/>
      <c r="P182" s="41"/>
      <c r="Q182" s="41"/>
      <c r="R182" s="42"/>
      <c r="S182" s="41"/>
      <c r="T182" s="43"/>
      <c r="U182" s="43"/>
      <c r="V182" s="102"/>
      <c r="W182" s="588"/>
      <c r="X182" s="12"/>
    </row>
    <row r="183" spans="1:29" ht="32.25" customHeight="1" x14ac:dyDescent="0.35">
      <c r="A183" s="1046">
        <v>20</v>
      </c>
      <c r="B183" s="46">
        <v>1</v>
      </c>
      <c r="C183" s="1046">
        <v>60</v>
      </c>
      <c r="D183" s="12" t="s">
        <v>531</v>
      </c>
      <c r="E183" s="120" t="s">
        <v>532</v>
      </c>
      <c r="F183" s="14" t="s">
        <v>50</v>
      </c>
      <c r="G183" s="15" t="s">
        <v>533</v>
      </c>
      <c r="H183" s="16" t="s">
        <v>469</v>
      </c>
      <c r="I183" s="16" t="str">
        <f t="shared" si="15"/>
        <v>ce.0570058@ac-nancy-metz.fr</v>
      </c>
      <c r="J183" s="14" t="s">
        <v>534</v>
      </c>
      <c r="K183" s="14">
        <v>201</v>
      </c>
      <c r="L183" s="62">
        <f t="shared" si="13"/>
        <v>33.5</v>
      </c>
      <c r="M183" s="14">
        <f t="shared" si="14"/>
        <v>34</v>
      </c>
      <c r="N183" s="18">
        <f>SUM(M183:M187)</f>
        <v>78</v>
      </c>
      <c r="O183" s="18">
        <v>77</v>
      </c>
      <c r="P183" s="19">
        <v>61</v>
      </c>
      <c r="Q183" s="246" t="s">
        <v>535</v>
      </c>
      <c r="R183" s="663" t="s">
        <v>536</v>
      </c>
      <c r="S183" s="594" t="s">
        <v>503</v>
      </c>
      <c r="T183" s="595">
        <v>44852</v>
      </c>
      <c r="U183" s="595">
        <v>44853</v>
      </c>
      <c r="V183" s="103" t="s">
        <v>537</v>
      </c>
      <c r="W183" s="596"/>
      <c r="X183" s="38" t="s">
        <v>62</v>
      </c>
    </row>
    <row r="184" spans="1:29" ht="18.75" customHeight="1" x14ac:dyDescent="0.25">
      <c r="A184" s="1047"/>
      <c r="B184" s="46">
        <v>1</v>
      </c>
      <c r="C184" s="1047"/>
      <c r="D184" s="12" t="s">
        <v>531</v>
      </c>
      <c r="E184" s="13">
        <v>10</v>
      </c>
      <c r="F184" s="14" t="s">
        <v>21</v>
      </c>
      <c r="G184" s="15" t="s">
        <v>538</v>
      </c>
      <c r="H184" s="16" t="s">
        <v>469</v>
      </c>
      <c r="I184" s="16" t="str">
        <f t="shared" si="15"/>
        <v>ce.0572168@ac-nancy-metz.fr</v>
      </c>
      <c r="J184" s="14" t="s">
        <v>539</v>
      </c>
      <c r="K184" s="14">
        <v>44</v>
      </c>
      <c r="L184" s="62">
        <f t="shared" si="13"/>
        <v>7.333333333333333</v>
      </c>
      <c r="M184" s="14">
        <f t="shared" si="14"/>
        <v>8</v>
      </c>
      <c r="N184" s="18"/>
      <c r="O184" s="18"/>
      <c r="P184" s="18"/>
      <c r="Q184" s="18"/>
      <c r="R184" s="663"/>
      <c r="S184" s="594" t="s">
        <v>503</v>
      </c>
      <c r="T184" s="595">
        <v>44852</v>
      </c>
      <c r="U184" s="595">
        <v>44853</v>
      </c>
      <c r="V184" s="103" t="s">
        <v>537</v>
      </c>
      <c r="W184" s="596"/>
      <c r="X184" s="38" t="s">
        <v>62</v>
      </c>
    </row>
    <row r="185" spans="1:29" s="858" customFormat="1" ht="18.75" customHeight="1" x14ac:dyDescent="0.3">
      <c r="A185" s="1047"/>
      <c r="B185" s="842"/>
      <c r="C185" s="1047"/>
      <c r="D185" s="885" t="s">
        <v>497</v>
      </c>
      <c r="E185" s="916">
        <v>71</v>
      </c>
      <c r="F185" s="870" t="s">
        <v>21</v>
      </c>
      <c r="G185" s="862" t="s">
        <v>540</v>
      </c>
      <c r="H185" s="863" t="s">
        <v>541</v>
      </c>
      <c r="I185" s="864" t="str">
        <f t="shared" si="15"/>
        <v>ce.0570012@ac-nancy-metz.fr</v>
      </c>
      <c r="J185" s="850" t="s">
        <v>542</v>
      </c>
      <c r="K185" s="879">
        <f t="shared" ref="K185" si="16">(L185+12)</f>
        <v>65</v>
      </c>
      <c r="L185" s="850">
        <v>53</v>
      </c>
      <c r="M185" s="879">
        <v>16</v>
      </c>
      <c r="N185" s="850">
        <v>8</v>
      </c>
      <c r="O185" s="851"/>
      <c r="P185" s="851"/>
      <c r="Q185" s="851"/>
      <c r="R185" s="881"/>
      <c r="S185" s="854" t="s">
        <v>503</v>
      </c>
      <c r="T185" s="855">
        <v>44852</v>
      </c>
      <c r="U185" s="855">
        <v>44853</v>
      </c>
      <c r="V185" s="856" t="s">
        <v>537</v>
      </c>
      <c r="W185" s="877" t="s">
        <v>2021</v>
      </c>
      <c r="X185" s="891" t="s">
        <v>62</v>
      </c>
      <c r="AA185" s="859" t="s">
        <v>543</v>
      </c>
      <c r="AB185" s="860">
        <v>17</v>
      </c>
      <c r="AC185" s="884">
        <v>8</v>
      </c>
    </row>
    <row r="186" spans="1:29" ht="18.75" customHeight="1" x14ac:dyDescent="0.25">
      <c r="A186" s="1047"/>
      <c r="B186" s="46">
        <v>1</v>
      </c>
      <c r="C186" s="1047"/>
      <c r="D186" s="12" t="s">
        <v>531</v>
      </c>
      <c r="E186" s="68">
        <v>61</v>
      </c>
      <c r="F186" s="17" t="s">
        <v>32</v>
      </c>
      <c r="G186" s="276" t="s">
        <v>544</v>
      </c>
      <c r="H186" s="274" t="s">
        <v>545</v>
      </c>
      <c r="I186" s="274" t="str">
        <f t="shared" si="15"/>
        <v>ce.0573211@ac-nancy-metz.fr</v>
      </c>
      <c r="J186" s="277" t="s">
        <v>546</v>
      </c>
      <c r="K186" s="277">
        <v>67</v>
      </c>
      <c r="L186" s="62">
        <f t="shared" si="13"/>
        <v>11.166666666666666</v>
      </c>
      <c r="M186" s="17">
        <f t="shared" si="14"/>
        <v>12</v>
      </c>
      <c r="N186" s="278"/>
      <c r="O186" s="278"/>
      <c r="P186" s="278"/>
      <c r="Q186" s="278"/>
      <c r="R186" s="663"/>
      <c r="S186" s="594" t="s">
        <v>503</v>
      </c>
      <c r="T186" s="595">
        <v>44852</v>
      </c>
      <c r="U186" s="595">
        <v>44853</v>
      </c>
      <c r="V186" s="102" t="s">
        <v>537</v>
      </c>
      <c r="W186" s="588"/>
      <c r="X186" s="38" t="s">
        <v>62</v>
      </c>
    </row>
    <row r="187" spans="1:29" ht="18.75" customHeight="1" x14ac:dyDescent="0.25">
      <c r="A187" s="1048"/>
      <c r="B187" s="46">
        <v>1</v>
      </c>
      <c r="C187" s="1048"/>
      <c r="D187" s="12" t="s">
        <v>531</v>
      </c>
      <c r="E187" s="37" t="s">
        <v>547</v>
      </c>
      <c r="F187" s="17" t="s">
        <v>21</v>
      </c>
      <c r="G187" s="276" t="s">
        <v>548</v>
      </c>
      <c r="H187" s="274" t="s">
        <v>545</v>
      </c>
      <c r="I187" s="274" t="str">
        <f t="shared" si="15"/>
        <v>ce.0572082@ac-nancy-metz.fr</v>
      </c>
      <c r="J187" s="17" t="s">
        <v>549</v>
      </c>
      <c r="K187" s="17">
        <v>46</v>
      </c>
      <c r="L187" s="62">
        <f t="shared" si="13"/>
        <v>7.666666666666667</v>
      </c>
      <c r="M187" s="17">
        <f t="shared" si="14"/>
        <v>8</v>
      </c>
      <c r="N187" s="278"/>
      <c r="O187" s="278"/>
      <c r="P187" s="278"/>
      <c r="Q187" s="278"/>
      <c r="R187" s="663"/>
      <c r="S187" s="594" t="s">
        <v>503</v>
      </c>
      <c r="T187" s="595">
        <v>44852</v>
      </c>
      <c r="U187" s="595">
        <v>44853</v>
      </c>
      <c r="V187" s="102" t="s">
        <v>537</v>
      </c>
      <c r="W187" s="588"/>
      <c r="X187" s="38" t="s">
        <v>62</v>
      </c>
      <c r="AC187" s="177">
        <v>9</v>
      </c>
    </row>
    <row r="188" spans="1:29" ht="18.75" customHeight="1" x14ac:dyDescent="0.25">
      <c r="A188" s="11" t="s">
        <v>54</v>
      </c>
      <c r="B188" s="11"/>
      <c r="C188" s="11" t="s">
        <v>77</v>
      </c>
      <c r="D188" s="12"/>
      <c r="E188" s="37"/>
      <c r="F188" s="12"/>
      <c r="G188" s="39"/>
      <c r="H188" s="40"/>
      <c r="I188" s="40"/>
      <c r="J188" s="12"/>
      <c r="K188" s="12"/>
      <c r="L188" s="12"/>
      <c r="M188" s="12"/>
      <c r="N188" s="41"/>
      <c r="O188" s="41"/>
      <c r="P188" s="41"/>
      <c r="Q188" s="41"/>
      <c r="R188" s="42"/>
      <c r="S188" s="41"/>
      <c r="T188" s="43"/>
      <c r="U188" s="43"/>
      <c r="V188" s="102"/>
      <c r="W188" s="588"/>
      <c r="X188" s="38"/>
      <c r="AC188" s="177"/>
    </row>
    <row r="189" spans="1:29" ht="18.75" x14ac:dyDescent="0.3">
      <c r="A189" s="57"/>
      <c r="B189" s="57"/>
      <c r="C189" s="57"/>
      <c r="D189" s="12"/>
      <c r="E189" s="12"/>
      <c r="F189" s="12"/>
      <c r="G189" s="12"/>
      <c r="H189" s="12"/>
      <c r="I189" s="12"/>
      <c r="J189" s="12"/>
      <c r="K189" s="12"/>
      <c r="L189" s="62">
        <f t="shared" si="13"/>
        <v>0</v>
      </c>
      <c r="M189" s="12"/>
      <c r="N189" s="41"/>
      <c r="O189" s="41"/>
      <c r="P189" s="41"/>
      <c r="Q189" s="41"/>
      <c r="R189" s="42"/>
      <c r="S189" s="41"/>
      <c r="T189" s="41"/>
      <c r="U189" s="41"/>
      <c r="V189" s="102"/>
      <c r="W189" s="588"/>
      <c r="X189" s="12"/>
    </row>
    <row r="190" spans="1:29" ht="18.75" customHeight="1" x14ac:dyDescent="0.35">
      <c r="A190" s="1401">
        <v>21</v>
      </c>
      <c r="B190" s="46">
        <v>1</v>
      </c>
      <c r="C190" s="1402">
        <v>61</v>
      </c>
      <c r="D190" s="12" t="s">
        <v>56</v>
      </c>
      <c r="E190" s="13">
        <v>58</v>
      </c>
      <c r="F190" s="128" t="s">
        <v>21</v>
      </c>
      <c r="G190" s="129" t="s">
        <v>550</v>
      </c>
      <c r="H190" s="130" t="s">
        <v>551</v>
      </c>
      <c r="I190" s="130" t="str">
        <f t="shared" si="15"/>
        <v>ce.0541333@ac-nancy-metz.fr</v>
      </c>
      <c r="J190" s="128" t="s">
        <v>552</v>
      </c>
      <c r="K190" s="128">
        <v>35</v>
      </c>
      <c r="L190" s="62">
        <f t="shared" si="13"/>
        <v>5.833333333333333</v>
      </c>
      <c r="M190" s="128">
        <f t="shared" si="14"/>
        <v>6</v>
      </c>
      <c r="N190" s="131">
        <f>SUM(M190:M198)</f>
        <v>64</v>
      </c>
      <c r="O190" s="131">
        <v>63</v>
      </c>
      <c r="P190" s="272">
        <v>53</v>
      </c>
      <c r="Q190" s="131"/>
      <c r="R190" s="273" t="s">
        <v>553</v>
      </c>
      <c r="S190" s="646" t="s">
        <v>503</v>
      </c>
      <c r="T190" s="647">
        <v>44852</v>
      </c>
      <c r="U190" s="647">
        <v>44853</v>
      </c>
      <c r="V190" s="103" t="s">
        <v>554</v>
      </c>
      <c r="W190" s="596"/>
      <c r="X190" t="s">
        <v>84</v>
      </c>
      <c r="Y190" s="12"/>
    </row>
    <row r="191" spans="1:29" ht="18.75" customHeight="1" x14ac:dyDescent="0.25">
      <c r="A191" s="1401"/>
      <c r="B191" s="46">
        <v>1</v>
      </c>
      <c r="C191" s="1402"/>
      <c r="D191" s="12" t="s">
        <v>63</v>
      </c>
      <c r="E191" s="47">
        <v>1</v>
      </c>
      <c r="F191" s="200" t="s">
        <v>45</v>
      </c>
      <c r="G191" s="201" t="s">
        <v>555</v>
      </c>
      <c r="H191" s="202" t="s">
        <v>58</v>
      </c>
      <c r="I191" s="202" t="str">
        <f t="shared" si="15"/>
        <v>ce.0541338@ac-nancy-metz.fr</v>
      </c>
      <c r="J191" s="279" t="s">
        <v>556</v>
      </c>
      <c r="K191" s="279">
        <v>41</v>
      </c>
      <c r="L191" s="62">
        <f t="shared" si="13"/>
        <v>6.833333333333333</v>
      </c>
      <c r="M191" s="200">
        <f t="shared" si="14"/>
        <v>7</v>
      </c>
      <c r="N191" s="203"/>
      <c r="O191" s="203"/>
      <c r="P191" s="203"/>
      <c r="Q191" s="203"/>
      <c r="R191" s="273"/>
      <c r="S191" s="646" t="s">
        <v>503</v>
      </c>
      <c r="T191" s="647">
        <v>44852</v>
      </c>
      <c r="U191" s="647">
        <v>44853</v>
      </c>
      <c r="V191" s="103" t="s">
        <v>554</v>
      </c>
      <c r="W191" s="596"/>
      <c r="X191" t="s">
        <v>84</v>
      </c>
      <c r="Y191" s="12"/>
    </row>
    <row r="192" spans="1:29" ht="18.75" customHeight="1" x14ac:dyDescent="0.25">
      <c r="A192" s="1401"/>
      <c r="B192" s="46">
        <v>1</v>
      </c>
      <c r="C192" s="1402"/>
      <c r="D192" s="12" t="s">
        <v>63</v>
      </c>
      <c r="E192" s="13">
        <v>58</v>
      </c>
      <c r="F192" s="128" t="s">
        <v>21</v>
      </c>
      <c r="G192" s="129" t="s">
        <v>557</v>
      </c>
      <c r="H192" s="130" t="s">
        <v>558</v>
      </c>
      <c r="I192" s="130" t="str">
        <f t="shared" si="15"/>
        <v>ce.0542418@ac-nancy-metz.fr</v>
      </c>
      <c r="J192" s="128" t="s">
        <v>559</v>
      </c>
      <c r="K192" s="128">
        <v>57</v>
      </c>
      <c r="L192" s="62">
        <f t="shared" si="13"/>
        <v>9.5</v>
      </c>
      <c r="M192" s="128">
        <f t="shared" si="14"/>
        <v>10</v>
      </c>
      <c r="N192" s="131"/>
      <c r="O192" s="131"/>
      <c r="P192" s="131"/>
      <c r="Q192" s="131"/>
      <c r="R192" s="273"/>
      <c r="S192" s="646" t="s">
        <v>503</v>
      </c>
      <c r="T192" s="647">
        <v>44852</v>
      </c>
      <c r="U192" s="647">
        <v>44853</v>
      </c>
      <c r="V192" s="103" t="s">
        <v>554</v>
      </c>
      <c r="W192" s="596"/>
      <c r="X192" t="s">
        <v>84</v>
      </c>
      <c r="Y192" s="12"/>
    </row>
    <row r="193" spans="1:25" s="1" customFormat="1" ht="18.75" customHeight="1" x14ac:dyDescent="0.25">
      <c r="A193" s="1401"/>
      <c r="B193" s="46">
        <v>1</v>
      </c>
      <c r="C193" s="1402"/>
      <c r="D193" s="12" t="s">
        <v>63</v>
      </c>
      <c r="E193" s="120" t="s">
        <v>560</v>
      </c>
      <c r="F193" s="128" t="s">
        <v>32</v>
      </c>
      <c r="G193" s="129" t="s">
        <v>561</v>
      </c>
      <c r="H193" s="130" t="s">
        <v>562</v>
      </c>
      <c r="I193" s="130" t="str">
        <f t="shared" si="15"/>
        <v>ce.0540086@ac-nancy-metz.fr</v>
      </c>
      <c r="J193" s="133" t="s">
        <v>563</v>
      </c>
      <c r="K193" s="133">
        <v>52</v>
      </c>
      <c r="L193" s="62">
        <f t="shared" si="13"/>
        <v>8.6666666666666661</v>
      </c>
      <c r="M193" s="128">
        <f t="shared" si="14"/>
        <v>9</v>
      </c>
      <c r="N193" s="131"/>
      <c r="O193" s="131"/>
      <c r="P193" s="131"/>
      <c r="Q193" s="131" t="s">
        <v>419</v>
      </c>
      <c r="R193" s="273"/>
      <c r="S193" s="646" t="s">
        <v>503</v>
      </c>
      <c r="T193" s="647">
        <v>44852</v>
      </c>
      <c r="U193" s="647">
        <v>44853</v>
      </c>
      <c r="V193" s="103" t="s">
        <v>554</v>
      </c>
      <c r="W193" s="603"/>
      <c r="X193" t="s">
        <v>84</v>
      </c>
      <c r="Y193" s="12"/>
    </row>
    <row r="194" spans="1:25" s="1" customFormat="1" ht="18.75" customHeight="1" x14ac:dyDescent="0.25">
      <c r="A194" s="1401"/>
      <c r="B194" s="46">
        <v>1</v>
      </c>
      <c r="C194" s="1402"/>
      <c r="D194" s="12" t="s">
        <v>63</v>
      </c>
      <c r="E194" s="13">
        <v>58</v>
      </c>
      <c r="F194" s="128" t="s">
        <v>21</v>
      </c>
      <c r="G194" s="129" t="s">
        <v>564</v>
      </c>
      <c r="H194" s="130" t="s">
        <v>565</v>
      </c>
      <c r="I194" s="130" t="str">
        <f t="shared" si="15"/>
        <v>ce.0541332@ac-nancy-metz.fr</v>
      </c>
      <c r="J194" s="128" t="s">
        <v>566</v>
      </c>
      <c r="K194" s="128">
        <v>35</v>
      </c>
      <c r="L194" s="62">
        <f t="shared" si="13"/>
        <v>5.833333333333333</v>
      </c>
      <c r="M194" s="128">
        <f t="shared" si="14"/>
        <v>6</v>
      </c>
      <c r="N194" s="131"/>
      <c r="O194" s="131"/>
      <c r="P194" s="131"/>
      <c r="Q194" s="131"/>
      <c r="R194" s="273"/>
      <c r="S194" s="646" t="s">
        <v>503</v>
      </c>
      <c r="T194" s="647">
        <v>44852</v>
      </c>
      <c r="U194" s="647">
        <v>44853</v>
      </c>
      <c r="V194" s="102" t="s">
        <v>554</v>
      </c>
      <c r="W194" s="588"/>
      <c r="X194" t="s">
        <v>84</v>
      </c>
      <c r="Y194" s="12"/>
    </row>
    <row r="195" spans="1:25" s="1" customFormat="1" ht="18.75" customHeight="1" x14ac:dyDescent="0.25">
      <c r="A195" s="1401"/>
      <c r="B195" s="46">
        <v>1</v>
      </c>
      <c r="C195" s="1402"/>
      <c r="D195" s="12" t="s">
        <v>63</v>
      </c>
      <c r="E195" s="13">
        <v>58</v>
      </c>
      <c r="F195" s="128" t="s">
        <v>21</v>
      </c>
      <c r="G195" s="129" t="s">
        <v>567</v>
      </c>
      <c r="H195" s="130" t="s">
        <v>568</v>
      </c>
      <c r="I195" s="130" t="str">
        <f t="shared" si="15"/>
        <v>ce.0541470@ac-nancy-metz.fr</v>
      </c>
      <c r="J195" s="128" t="s">
        <v>569</v>
      </c>
      <c r="K195" s="128">
        <v>28</v>
      </c>
      <c r="L195" s="62">
        <f t="shared" si="13"/>
        <v>4.666666666666667</v>
      </c>
      <c r="M195" s="128">
        <f t="shared" si="14"/>
        <v>5</v>
      </c>
      <c r="N195" s="131"/>
      <c r="O195" s="131"/>
      <c r="P195" s="131"/>
      <c r="Q195" s="131"/>
      <c r="R195" s="273"/>
      <c r="S195" s="646" t="s">
        <v>503</v>
      </c>
      <c r="T195" s="647">
        <v>44852</v>
      </c>
      <c r="U195" s="647">
        <v>44853</v>
      </c>
      <c r="V195" s="102" t="s">
        <v>554</v>
      </c>
      <c r="W195" s="588"/>
      <c r="X195" t="s">
        <v>84</v>
      </c>
      <c r="Y195" s="12"/>
    </row>
    <row r="196" spans="1:25" s="1" customFormat="1" ht="18.75" customHeight="1" x14ac:dyDescent="0.25">
      <c r="A196" s="1401"/>
      <c r="B196" s="46">
        <v>1</v>
      </c>
      <c r="C196" s="1402"/>
      <c r="D196" s="12" t="s">
        <v>63</v>
      </c>
      <c r="E196" s="47">
        <v>17</v>
      </c>
      <c r="F196" s="135" t="s">
        <v>21</v>
      </c>
      <c r="G196" s="136" t="s">
        <v>570</v>
      </c>
      <c r="H196" s="137" t="s">
        <v>571</v>
      </c>
      <c r="I196" s="137" t="str">
        <f t="shared" si="15"/>
        <v>ce.0541471@ac-nancy-metz.fr</v>
      </c>
      <c r="J196" s="135" t="s">
        <v>572</v>
      </c>
      <c r="K196" s="135">
        <v>40</v>
      </c>
      <c r="L196" s="62">
        <f t="shared" si="13"/>
        <v>6.666666666666667</v>
      </c>
      <c r="M196" s="135">
        <f t="shared" si="14"/>
        <v>7</v>
      </c>
      <c r="N196" s="139"/>
      <c r="O196" s="139"/>
      <c r="P196" s="139"/>
      <c r="Q196" s="139"/>
      <c r="R196" s="273"/>
      <c r="S196" s="646" t="s">
        <v>503</v>
      </c>
      <c r="T196" s="647">
        <v>44852</v>
      </c>
      <c r="U196" s="647">
        <v>44853</v>
      </c>
      <c r="V196" s="102" t="s">
        <v>554</v>
      </c>
      <c r="W196" s="588"/>
      <c r="X196" t="s">
        <v>84</v>
      </c>
      <c r="Y196" s="12"/>
    </row>
    <row r="197" spans="1:25" s="1" customFormat="1" ht="18.75" customHeight="1" x14ac:dyDescent="0.25">
      <c r="A197" s="1401"/>
      <c r="B197" s="46">
        <v>1</v>
      </c>
      <c r="C197" s="1402"/>
      <c r="D197" s="12" t="s">
        <v>63</v>
      </c>
      <c r="E197" s="120" t="s">
        <v>573</v>
      </c>
      <c r="F197" s="135" t="s">
        <v>32</v>
      </c>
      <c r="G197" s="136" t="s">
        <v>574</v>
      </c>
      <c r="H197" s="137" t="s">
        <v>575</v>
      </c>
      <c r="I197" s="137" t="str">
        <f t="shared" si="15"/>
        <v>ce.0541605@ac-nancy-metz.fr</v>
      </c>
      <c r="J197" s="135" t="s">
        <v>576</v>
      </c>
      <c r="K197" s="280">
        <v>34</v>
      </c>
      <c r="L197" s="62">
        <f t="shared" si="13"/>
        <v>5.666666666666667</v>
      </c>
      <c r="M197" s="280">
        <f t="shared" si="14"/>
        <v>6</v>
      </c>
      <c r="N197" s="281"/>
      <c r="O197" s="281"/>
      <c r="P197" s="281"/>
      <c r="Q197" s="281"/>
      <c r="R197" s="273"/>
      <c r="S197" s="664" t="s">
        <v>503</v>
      </c>
      <c r="T197" s="665">
        <v>44852</v>
      </c>
      <c r="U197" s="665">
        <v>44853</v>
      </c>
      <c r="V197" s="102" t="s">
        <v>554</v>
      </c>
      <c r="W197" s="588"/>
      <c r="X197" t="s">
        <v>84</v>
      </c>
      <c r="Y197" s="12"/>
    </row>
    <row r="198" spans="1:25" s="1" customFormat="1" ht="18.75" customHeight="1" x14ac:dyDescent="0.25">
      <c r="A198" s="1401"/>
      <c r="B198" s="46">
        <v>1</v>
      </c>
      <c r="C198" s="1402"/>
      <c r="D198" s="12" t="s">
        <v>63</v>
      </c>
      <c r="E198" s="13">
        <v>32</v>
      </c>
      <c r="F198" s="135" t="s">
        <v>21</v>
      </c>
      <c r="G198" s="136" t="s">
        <v>577</v>
      </c>
      <c r="H198" s="137" t="s">
        <v>575</v>
      </c>
      <c r="I198" s="137" t="str">
        <f t="shared" si="15"/>
        <v>ce.0541578@ac-nancy-metz.fr</v>
      </c>
      <c r="J198" s="135" t="s">
        <v>578</v>
      </c>
      <c r="K198" s="135">
        <v>47</v>
      </c>
      <c r="L198" s="62">
        <f t="shared" si="13"/>
        <v>7.833333333333333</v>
      </c>
      <c r="M198" s="135">
        <f t="shared" si="14"/>
        <v>8</v>
      </c>
      <c r="N198" s="139"/>
      <c r="O198" s="139"/>
      <c r="P198" s="139"/>
      <c r="Q198" s="139"/>
      <c r="R198" s="273"/>
      <c r="S198" s="646" t="s">
        <v>503</v>
      </c>
      <c r="T198" s="647">
        <v>44852</v>
      </c>
      <c r="U198" s="647">
        <v>44853</v>
      </c>
      <c r="V198" s="102" t="s">
        <v>554</v>
      </c>
      <c r="W198" s="588"/>
      <c r="X198" t="s">
        <v>84</v>
      </c>
      <c r="Y198" s="12"/>
    </row>
    <row r="199" spans="1:25" s="1" customFormat="1" ht="18.75" x14ac:dyDescent="0.3">
      <c r="A199" s="282" t="s">
        <v>55</v>
      </c>
      <c r="B199" s="282"/>
      <c r="C199" s="57" t="s">
        <v>54</v>
      </c>
      <c r="D199" s="12"/>
      <c r="E199" s="12"/>
      <c r="F199" s="12"/>
      <c r="G199" s="12"/>
      <c r="H199" s="12"/>
      <c r="I199" s="12"/>
      <c r="J199" s="12"/>
      <c r="K199" s="12"/>
      <c r="L199" s="62">
        <f t="shared" si="13"/>
        <v>0</v>
      </c>
      <c r="M199" s="12"/>
      <c r="N199" s="41"/>
      <c r="O199" s="41"/>
      <c r="P199" s="41"/>
      <c r="Q199" s="41"/>
      <c r="R199" s="42"/>
      <c r="S199" s="41"/>
      <c r="T199" s="41"/>
      <c r="U199" s="41"/>
      <c r="V199" s="102"/>
      <c r="W199" s="588"/>
      <c r="X199" s="12"/>
    </row>
    <row r="200" spans="1:25" s="1" customFormat="1" ht="15.75" customHeight="1" x14ac:dyDescent="0.3">
      <c r="A200" s="57"/>
      <c r="B200" s="57"/>
      <c r="C200" s="57"/>
      <c r="D200" s="12"/>
      <c r="E200" s="12"/>
      <c r="F200" s="12"/>
      <c r="G200" s="12"/>
      <c r="H200" s="12"/>
      <c r="I200" s="12"/>
      <c r="J200" s="12"/>
      <c r="K200" s="12"/>
      <c r="L200" s="62">
        <f t="shared" si="13"/>
        <v>0</v>
      </c>
      <c r="M200" s="12"/>
      <c r="N200" s="41"/>
      <c r="O200" s="41"/>
      <c r="P200" s="41"/>
      <c r="Q200" s="41"/>
      <c r="R200" s="42"/>
      <c r="S200" s="41"/>
      <c r="T200" s="41"/>
      <c r="U200" s="41"/>
      <c r="V200" s="102"/>
      <c r="W200" s="588"/>
      <c r="X200" s="12"/>
    </row>
    <row r="201" spans="1:25" s="1" customFormat="1" ht="15.75" customHeight="1" x14ac:dyDescent="0.35">
      <c r="A201" s="1402">
        <v>22</v>
      </c>
      <c r="B201" s="46">
        <v>1</v>
      </c>
      <c r="C201" s="1402">
        <v>65</v>
      </c>
      <c r="D201" s="12" t="s">
        <v>382</v>
      </c>
      <c r="E201" s="13">
        <v>43</v>
      </c>
      <c r="F201" s="250" t="s">
        <v>21</v>
      </c>
      <c r="G201" s="251" t="s">
        <v>436</v>
      </c>
      <c r="H201" s="252" t="s">
        <v>384</v>
      </c>
      <c r="I201" s="252" t="str">
        <f t="shared" si="15"/>
        <v>ce.0550758@ac-nancy-metz.fr</v>
      </c>
      <c r="J201" s="283" t="s">
        <v>579</v>
      </c>
      <c r="K201" s="284">
        <v>25</v>
      </c>
      <c r="L201" s="62">
        <f t="shared" si="13"/>
        <v>4.166666666666667</v>
      </c>
      <c r="M201" s="284">
        <f t="shared" si="14"/>
        <v>5</v>
      </c>
      <c r="N201" s="285">
        <f>SUM(M201:M209)</f>
        <v>61</v>
      </c>
      <c r="O201" s="285">
        <v>62</v>
      </c>
      <c r="P201" s="286">
        <v>55</v>
      </c>
      <c r="Q201" s="285"/>
      <c r="R201" s="658" t="s">
        <v>580</v>
      </c>
      <c r="S201" s="648" t="s">
        <v>503</v>
      </c>
      <c r="T201" s="649">
        <v>44852</v>
      </c>
      <c r="U201" s="649">
        <v>44853</v>
      </c>
      <c r="V201" s="102" t="s">
        <v>581</v>
      </c>
      <c r="W201" s="598"/>
      <c r="X201" s="12" t="s">
        <v>109</v>
      </c>
    </row>
    <row r="202" spans="1:25" s="1" customFormat="1" ht="15.75" customHeight="1" x14ac:dyDescent="0.25">
      <c r="A202" s="1402"/>
      <c r="B202" s="46">
        <v>1</v>
      </c>
      <c r="C202" s="1402"/>
      <c r="D202" s="12" t="s">
        <v>388</v>
      </c>
      <c r="E202" s="13">
        <v>43</v>
      </c>
      <c r="F202" s="250" t="s">
        <v>32</v>
      </c>
      <c r="G202" s="287" t="s">
        <v>582</v>
      </c>
      <c r="H202" s="252" t="s">
        <v>384</v>
      </c>
      <c r="I202" s="252" t="str">
        <f t="shared" si="15"/>
        <v>ce.0550891@ac-nancy-metz.fr</v>
      </c>
      <c r="J202" s="288" t="s">
        <v>583</v>
      </c>
      <c r="K202" s="284">
        <v>59</v>
      </c>
      <c r="L202" s="62">
        <f t="shared" si="13"/>
        <v>9.8333333333333339</v>
      </c>
      <c r="M202" s="284">
        <f t="shared" si="14"/>
        <v>10</v>
      </c>
      <c r="N202" s="285"/>
      <c r="O202" s="285"/>
      <c r="P202" s="285"/>
      <c r="Q202" s="285"/>
      <c r="R202" s="666"/>
      <c r="S202" s="648" t="s">
        <v>503</v>
      </c>
      <c r="T202" s="649">
        <v>44852</v>
      </c>
      <c r="U202" s="649">
        <v>44853</v>
      </c>
      <c r="V202" s="102" t="s">
        <v>581</v>
      </c>
      <c r="W202" s="602"/>
      <c r="X202" s="12" t="s">
        <v>109</v>
      </c>
    </row>
    <row r="203" spans="1:25" s="1" customFormat="1" ht="15.75" customHeight="1" x14ac:dyDescent="0.25">
      <c r="A203" s="1402"/>
      <c r="B203" s="46">
        <v>1</v>
      </c>
      <c r="C203" s="1402"/>
      <c r="D203" s="12" t="s">
        <v>388</v>
      </c>
      <c r="E203" s="13">
        <v>43</v>
      </c>
      <c r="F203" s="250" t="s">
        <v>21</v>
      </c>
      <c r="G203" s="251" t="s">
        <v>442</v>
      </c>
      <c r="H203" s="252" t="s">
        <v>584</v>
      </c>
      <c r="I203" s="252" t="str">
        <f t="shared" si="15"/>
        <v>ce.0550012@ac-nancy-metz.fr</v>
      </c>
      <c r="J203" s="288" t="s">
        <v>585</v>
      </c>
      <c r="K203" s="284">
        <v>30</v>
      </c>
      <c r="L203" s="62">
        <f t="shared" si="13"/>
        <v>5</v>
      </c>
      <c r="M203" s="284">
        <f t="shared" si="14"/>
        <v>5</v>
      </c>
      <c r="N203" s="285"/>
      <c r="O203" s="285"/>
      <c r="P203" s="285"/>
      <c r="Q203" s="285"/>
      <c r="R203" s="666"/>
      <c r="S203" s="648" t="s">
        <v>503</v>
      </c>
      <c r="T203" s="649">
        <v>44852</v>
      </c>
      <c r="U203" s="649">
        <v>44853</v>
      </c>
      <c r="V203" s="199" t="s">
        <v>581</v>
      </c>
      <c r="W203" s="602"/>
      <c r="X203" s="12" t="s">
        <v>109</v>
      </c>
    </row>
    <row r="204" spans="1:25" s="1" customFormat="1" ht="15.75" customHeight="1" x14ac:dyDescent="0.25">
      <c r="A204" s="1402"/>
      <c r="B204" s="46">
        <v>1</v>
      </c>
      <c r="C204" s="1402"/>
      <c r="D204" s="12" t="s">
        <v>388</v>
      </c>
      <c r="E204" s="13">
        <v>43</v>
      </c>
      <c r="F204" s="250" t="s">
        <v>21</v>
      </c>
      <c r="G204" s="251" t="s">
        <v>586</v>
      </c>
      <c r="H204" s="252" t="s">
        <v>587</v>
      </c>
      <c r="I204" s="252" t="str">
        <f t="shared" si="15"/>
        <v>ce.0550859@ac-nancy-metz.fr</v>
      </c>
      <c r="J204" s="288" t="s">
        <v>588</v>
      </c>
      <c r="K204" s="284">
        <v>27</v>
      </c>
      <c r="L204" s="62">
        <f t="shared" si="13"/>
        <v>4.5</v>
      </c>
      <c r="M204" s="284">
        <f t="shared" si="14"/>
        <v>5</v>
      </c>
      <c r="N204" s="285"/>
      <c r="O204" s="285"/>
      <c r="P204" s="285"/>
      <c r="Q204" s="285"/>
      <c r="R204" s="658"/>
      <c r="S204" s="648" t="s">
        <v>503</v>
      </c>
      <c r="T204" s="649">
        <v>44852</v>
      </c>
      <c r="U204" s="649">
        <v>44853</v>
      </c>
      <c r="V204" s="102" t="s">
        <v>581</v>
      </c>
      <c r="W204" s="588"/>
      <c r="X204" s="12" t="s">
        <v>109</v>
      </c>
    </row>
    <row r="205" spans="1:25" s="1" customFormat="1" ht="15.75" customHeight="1" x14ac:dyDescent="0.25">
      <c r="A205" s="1402"/>
      <c r="B205" s="46">
        <v>1</v>
      </c>
      <c r="C205" s="1402"/>
      <c r="D205" s="12" t="s">
        <v>388</v>
      </c>
      <c r="E205" s="47">
        <v>6</v>
      </c>
      <c r="F205" s="152" t="s">
        <v>21</v>
      </c>
      <c r="G205" s="289" t="s">
        <v>589</v>
      </c>
      <c r="H205" s="156" t="s">
        <v>590</v>
      </c>
      <c r="I205" s="156" t="str">
        <f t="shared" si="15"/>
        <v>ce.0550009@ac-nancy-metz.fr</v>
      </c>
      <c r="J205" s="152" t="s">
        <v>591</v>
      </c>
      <c r="K205" s="152">
        <v>22</v>
      </c>
      <c r="L205" s="62">
        <f t="shared" si="13"/>
        <v>3.6666666666666665</v>
      </c>
      <c r="M205" s="152">
        <f t="shared" si="14"/>
        <v>4</v>
      </c>
      <c r="N205" s="157"/>
      <c r="O205" s="157"/>
      <c r="P205" s="157"/>
      <c r="Q205" s="157"/>
      <c r="R205" s="658"/>
      <c r="S205" s="648" t="s">
        <v>503</v>
      </c>
      <c r="T205" s="649">
        <v>44852</v>
      </c>
      <c r="U205" s="649">
        <v>44853</v>
      </c>
      <c r="V205" s="102" t="s">
        <v>581</v>
      </c>
      <c r="W205" s="588"/>
      <c r="X205" s="12" t="s">
        <v>109</v>
      </c>
    </row>
    <row r="206" spans="1:25" s="1" customFormat="1" ht="35.25" customHeight="1" x14ac:dyDescent="0.25">
      <c r="A206" s="1402"/>
      <c r="B206" s="46">
        <v>1</v>
      </c>
      <c r="C206" s="1402"/>
      <c r="D206" s="12" t="s">
        <v>388</v>
      </c>
      <c r="E206" s="120" t="s">
        <v>592</v>
      </c>
      <c r="F206" s="290" t="s">
        <v>32</v>
      </c>
      <c r="G206" s="291" t="s">
        <v>593</v>
      </c>
      <c r="H206" s="292" t="s">
        <v>384</v>
      </c>
      <c r="I206" s="292" t="str">
        <f t="shared" si="15"/>
        <v>ce.0550026@ac-nancy-metz.fr</v>
      </c>
      <c r="J206" s="293" t="s">
        <v>594</v>
      </c>
      <c r="K206" s="293">
        <v>87</v>
      </c>
      <c r="L206" s="62">
        <f t="shared" si="13"/>
        <v>14.5</v>
      </c>
      <c r="M206" s="290">
        <f t="shared" si="14"/>
        <v>15</v>
      </c>
      <c r="N206" s="294"/>
      <c r="O206" s="294"/>
      <c r="P206" s="294"/>
      <c r="Q206" s="246" t="s">
        <v>535</v>
      </c>
      <c r="R206" s="658"/>
      <c r="S206" s="648" t="s">
        <v>503</v>
      </c>
      <c r="T206" s="649">
        <v>44852</v>
      </c>
      <c r="U206" s="649">
        <v>44853</v>
      </c>
      <c r="V206" s="102" t="s">
        <v>581</v>
      </c>
      <c r="W206" s="588"/>
      <c r="X206" s="12" t="s">
        <v>109</v>
      </c>
    </row>
    <row r="207" spans="1:25" s="1" customFormat="1" ht="15.75" customHeight="1" x14ac:dyDescent="0.25">
      <c r="A207" s="1402"/>
      <c r="B207" s="46">
        <v>1</v>
      </c>
      <c r="C207" s="1402"/>
      <c r="D207" s="12" t="s">
        <v>388</v>
      </c>
      <c r="E207" s="13">
        <v>22</v>
      </c>
      <c r="F207" s="290" t="s">
        <v>21</v>
      </c>
      <c r="G207" s="291" t="s">
        <v>153</v>
      </c>
      <c r="H207" s="292" t="s">
        <v>595</v>
      </c>
      <c r="I207" s="292" t="str">
        <f t="shared" si="15"/>
        <v>ce.0550006@ac-nancy-metz.fr</v>
      </c>
      <c r="J207" s="290" t="s">
        <v>596</v>
      </c>
      <c r="K207" s="290">
        <v>20</v>
      </c>
      <c r="L207" s="62">
        <f t="shared" si="13"/>
        <v>3.3333333333333335</v>
      </c>
      <c r="M207" s="290">
        <f t="shared" si="14"/>
        <v>4</v>
      </c>
      <c r="N207" s="294"/>
      <c r="O207" s="294"/>
      <c r="P207" s="294"/>
      <c r="Q207" s="294"/>
      <c r="R207" s="658"/>
      <c r="S207" s="648" t="s">
        <v>503</v>
      </c>
      <c r="T207" s="649">
        <v>44852</v>
      </c>
      <c r="U207" s="649">
        <v>44853</v>
      </c>
      <c r="V207" s="102" t="s">
        <v>581</v>
      </c>
      <c r="W207" s="588"/>
      <c r="X207" s="12" t="s">
        <v>109</v>
      </c>
    </row>
    <row r="208" spans="1:25" s="1" customFormat="1" ht="15.75" customHeight="1" x14ac:dyDescent="0.25">
      <c r="A208" s="1402"/>
      <c r="B208" s="46">
        <v>1</v>
      </c>
      <c r="C208" s="1402"/>
      <c r="D208" s="12" t="s">
        <v>388</v>
      </c>
      <c r="E208" s="13">
        <v>22</v>
      </c>
      <c r="F208" s="290" t="s">
        <v>21</v>
      </c>
      <c r="G208" s="291" t="s">
        <v>597</v>
      </c>
      <c r="H208" s="292" t="s">
        <v>598</v>
      </c>
      <c r="I208" s="292" t="str">
        <f t="shared" si="15"/>
        <v>ce.0550011@ac-nancy-metz.fr</v>
      </c>
      <c r="J208" s="290" t="s">
        <v>599</v>
      </c>
      <c r="K208" s="290">
        <v>35</v>
      </c>
      <c r="L208" s="62">
        <f t="shared" si="13"/>
        <v>5.833333333333333</v>
      </c>
      <c r="M208" s="290">
        <f t="shared" si="14"/>
        <v>6</v>
      </c>
      <c r="N208" s="294"/>
      <c r="O208" s="294"/>
      <c r="P208" s="294"/>
      <c r="Q208" s="294"/>
      <c r="R208" s="658"/>
      <c r="S208" s="648" t="s">
        <v>503</v>
      </c>
      <c r="T208" s="649">
        <v>44852</v>
      </c>
      <c r="U208" s="649">
        <v>44853</v>
      </c>
      <c r="V208" s="102" t="s">
        <v>581</v>
      </c>
      <c r="W208" s="588"/>
      <c r="X208" s="12" t="s">
        <v>109</v>
      </c>
    </row>
    <row r="209" spans="1:24" s="1" customFormat="1" ht="15.75" customHeight="1" x14ac:dyDescent="0.25">
      <c r="A209" s="1402"/>
      <c r="B209" s="46">
        <v>1</v>
      </c>
      <c r="C209" s="1402"/>
      <c r="D209" s="12" t="s">
        <v>388</v>
      </c>
      <c r="E209" s="13">
        <v>22</v>
      </c>
      <c r="F209" s="290" t="s">
        <v>21</v>
      </c>
      <c r="G209" s="291" t="s">
        <v>478</v>
      </c>
      <c r="H209" s="292" t="s">
        <v>600</v>
      </c>
      <c r="I209" s="292" t="str">
        <f t="shared" si="15"/>
        <v>ce.0550759@ac-nancy-metz.fr</v>
      </c>
      <c r="J209" s="290" t="s">
        <v>601</v>
      </c>
      <c r="K209" s="290">
        <v>42</v>
      </c>
      <c r="L209" s="62">
        <f t="shared" si="13"/>
        <v>7</v>
      </c>
      <c r="M209" s="290">
        <f t="shared" si="14"/>
        <v>7</v>
      </c>
      <c r="N209" s="294"/>
      <c r="O209" s="294"/>
      <c r="P209" s="294"/>
      <c r="Q209" s="294"/>
      <c r="R209" s="658"/>
      <c r="S209" s="648" t="s">
        <v>503</v>
      </c>
      <c r="T209" s="649">
        <v>44852</v>
      </c>
      <c r="U209" s="649">
        <v>44853</v>
      </c>
      <c r="V209" s="102" t="s">
        <v>581</v>
      </c>
      <c r="W209" s="588"/>
      <c r="X209" s="12" t="s">
        <v>109</v>
      </c>
    </row>
    <row r="210" spans="1:24" s="1" customFormat="1" ht="15.75" customHeight="1" x14ac:dyDescent="0.25">
      <c r="A210" s="11" t="s">
        <v>103</v>
      </c>
      <c r="B210" s="11"/>
      <c r="C210" s="11" t="s">
        <v>54</v>
      </c>
      <c r="D210" s="12"/>
      <c r="E210" s="13"/>
      <c r="F210" s="12"/>
      <c r="G210" s="39"/>
      <c r="H210" s="40"/>
      <c r="I210" s="40"/>
      <c r="J210" s="12"/>
      <c r="K210" s="12"/>
      <c r="L210" s="12"/>
      <c r="M210" s="12"/>
      <c r="N210" s="41"/>
      <c r="O210" s="41"/>
      <c r="P210" s="41"/>
      <c r="Q210" s="41"/>
      <c r="R210" s="42"/>
      <c r="S210" s="41"/>
      <c r="T210" s="43"/>
      <c r="U210" s="43"/>
      <c r="V210" s="102"/>
      <c r="W210" s="588"/>
      <c r="X210" s="12"/>
    </row>
    <row r="211" spans="1:24" s="1" customFormat="1" ht="18.75" x14ac:dyDescent="0.3">
      <c r="A211" s="57"/>
      <c r="B211" s="57"/>
      <c r="C211" s="57"/>
      <c r="D211" s="12"/>
      <c r="E211" s="12"/>
      <c r="F211" s="12"/>
      <c r="G211" s="12"/>
      <c r="H211" s="12"/>
      <c r="I211" s="12"/>
      <c r="J211" s="12"/>
      <c r="K211" s="12"/>
      <c r="L211" s="62">
        <f t="shared" si="13"/>
        <v>0</v>
      </c>
      <c r="M211" s="12"/>
      <c r="N211" s="41"/>
      <c r="O211" s="41"/>
      <c r="P211" s="41"/>
      <c r="Q211" s="41"/>
      <c r="R211" s="42"/>
      <c r="S211" s="41"/>
      <c r="T211" s="41"/>
      <c r="U211" s="41"/>
      <c r="V211" s="102"/>
      <c r="W211" s="588"/>
      <c r="X211" s="12"/>
    </row>
    <row r="212" spans="1:24" s="1" customFormat="1" ht="15.75" customHeight="1" x14ac:dyDescent="0.35">
      <c r="A212" s="1401">
        <v>23</v>
      </c>
      <c r="B212" s="46">
        <v>1</v>
      </c>
      <c r="C212" s="1402">
        <v>63</v>
      </c>
      <c r="D212" s="12" t="s">
        <v>167</v>
      </c>
      <c r="E212" s="52" t="s">
        <v>602</v>
      </c>
      <c r="F212" s="810" t="s">
        <v>35</v>
      </c>
      <c r="G212" s="60" t="s">
        <v>603</v>
      </c>
      <c r="H212" s="61" t="s">
        <v>604</v>
      </c>
      <c r="I212" s="61" t="str">
        <f t="shared" si="15"/>
        <v>ce.0570146@ac-nancy-metz.fr</v>
      </c>
      <c r="J212" s="59" t="s">
        <v>605</v>
      </c>
      <c r="K212" s="59">
        <v>120</v>
      </c>
      <c r="L212" s="62">
        <f t="shared" si="13"/>
        <v>20</v>
      </c>
      <c r="M212" s="59">
        <f t="shared" si="14"/>
        <v>20</v>
      </c>
      <c r="N212" s="63">
        <f>SUM(M212:M218)</f>
        <v>60</v>
      </c>
      <c r="O212" s="63">
        <v>59</v>
      </c>
      <c r="P212" s="64">
        <v>52</v>
      </c>
      <c r="Q212" s="813" t="s">
        <v>606</v>
      </c>
      <c r="R212" s="641" t="s">
        <v>607</v>
      </c>
      <c r="S212" s="625" t="s">
        <v>608</v>
      </c>
      <c r="T212" s="811">
        <v>44873</v>
      </c>
      <c r="U212" s="626">
        <v>44874</v>
      </c>
      <c r="V212" s="103" t="s">
        <v>609</v>
      </c>
      <c r="W212" s="596"/>
      <c r="X212" s="12" t="s">
        <v>138</v>
      </c>
    </row>
    <row r="213" spans="1:24" s="1" customFormat="1" ht="15.75" customHeight="1" x14ac:dyDescent="0.25">
      <c r="A213" s="1401"/>
      <c r="B213" s="46">
        <v>1</v>
      </c>
      <c r="C213" s="1402"/>
      <c r="D213" s="12" t="s">
        <v>175</v>
      </c>
      <c r="E213" s="47">
        <v>27</v>
      </c>
      <c r="F213" s="59" t="s">
        <v>21</v>
      </c>
      <c r="G213" s="60" t="s">
        <v>603</v>
      </c>
      <c r="H213" s="61" t="s">
        <v>604</v>
      </c>
      <c r="I213" s="61" t="str">
        <f t="shared" si="15"/>
        <v>ce.0572585@ac-nancy-metz.fr</v>
      </c>
      <c r="J213" s="59" t="s">
        <v>610</v>
      </c>
      <c r="K213" s="59">
        <v>35</v>
      </c>
      <c r="L213" s="62">
        <f t="shared" si="13"/>
        <v>5.833333333333333</v>
      </c>
      <c r="M213" s="59">
        <f t="shared" si="14"/>
        <v>6</v>
      </c>
      <c r="N213" s="63"/>
      <c r="O213" s="63"/>
      <c r="P213" s="63"/>
      <c r="Q213" s="63"/>
      <c r="R213" s="641"/>
      <c r="S213" s="625" t="s">
        <v>608</v>
      </c>
      <c r="T213" s="472">
        <v>44873</v>
      </c>
      <c r="U213" s="626">
        <v>44874</v>
      </c>
      <c r="V213" s="103" t="s">
        <v>609</v>
      </c>
      <c r="W213" s="596"/>
      <c r="X213" s="12" t="s">
        <v>138</v>
      </c>
    </row>
    <row r="214" spans="1:24" s="1" customFormat="1" ht="15.75" customHeight="1" x14ac:dyDescent="0.25">
      <c r="A214" s="1401"/>
      <c r="B214" s="46">
        <v>1</v>
      </c>
      <c r="C214" s="1402"/>
      <c r="D214" s="12" t="s">
        <v>175</v>
      </c>
      <c r="E214" s="47">
        <v>27</v>
      </c>
      <c r="F214" s="59" t="s">
        <v>21</v>
      </c>
      <c r="G214" s="60" t="s">
        <v>611</v>
      </c>
      <c r="H214" s="61" t="s">
        <v>612</v>
      </c>
      <c r="I214" s="61" t="str">
        <f t="shared" si="15"/>
        <v>ce.0572017@ac-nancy-metz.fr</v>
      </c>
      <c r="J214" s="59" t="s">
        <v>613</v>
      </c>
      <c r="K214" s="59">
        <v>42</v>
      </c>
      <c r="L214" s="62">
        <f t="shared" si="13"/>
        <v>7</v>
      </c>
      <c r="M214" s="812">
        <f t="shared" si="14"/>
        <v>7</v>
      </c>
      <c r="N214" s="63"/>
      <c r="O214" s="63"/>
      <c r="P214" s="63"/>
      <c r="Q214" s="63"/>
      <c r="R214" s="641"/>
      <c r="S214" s="625" t="s">
        <v>608</v>
      </c>
      <c r="T214" s="472">
        <v>44873</v>
      </c>
      <c r="U214" s="626">
        <v>44874</v>
      </c>
      <c r="V214" s="103" t="s">
        <v>609</v>
      </c>
      <c r="W214" s="596"/>
      <c r="X214" s="12" t="s">
        <v>138</v>
      </c>
    </row>
    <row r="215" spans="1:24" s="1" customFormat="1" ht="15.75" customHeight="1" x14ac:dyDescent="0.25">
      <c r="A215" s="1401"/>
      <c r="B215" s="46">
        <v>1</v>
      </c>
      <c r="C215" s="1402"/>
      <c r="D215" s="12" t="s">
        <v>175</v>
      </c>
      <c r="E215" s="68">
        <v>12</v>
      </c>
      <c r="F215" s="59" t="s">
        <v>21</v>
      </c>
      <c r="G215" s="60" t="s">
        <v>564</v>
      </c>
      <c r="H215" s="61" t="s">
        <v>614</v>
      </c>
      <c r="I215" s="61" t="str">
        <f t="shared" si="15"/>
        <v>ce.0572172@ac-nancy-metz.fr</v>
      </c>
      <c r="J215" s="59" t="s">
        <v>615</v>
      </c>
      <c r="K215" s="59">
        <v>52</v>
      </c>
      <c r="L215" s="62">
        <f t="shared" si="13"/>
        <v>8.6666666666666661</v>
      </c>
      <c r="M215" s="59">
        <f t="shared" si="14"/>
        <v>9</v>
      </c>
      <c r="N215" s="63"/>
      <c r="O215" s="63"/>
      <c r="P215" s="63"/>
      <c r="Q215" s="63"/>
      <c r="R215" s="641"/>
      <c r="S215" s="625" t="s">
        <v>608</v>
      </c>
      <c r="T215" s="472">
        <v>44873</v>
      </c>
      <c r="U215" s="626">
        <v>44874</v>
      </c>
      <c r="V215" s="102" t="s">
        <v>609</v>
      </c>
      <c r="W215" s="588"/>
      <c r="X215" s="12" t="s">
        <v>138</v>
      </c>
    </row>
    <row r="216" spans="1:24" s="1" customFormat="1" ht="15.75" customHeight="1" x14ac:dyDescent="0.25">
      <c r="A216" s="1401"/>
      <c r="B216" s="46">
        <v>1</v>
      </c>
      <c r="C216" s="1402"/>
      <c r="D216" s="104" t="s">
        <v>175</v>
      </c>
      <c r="E216" s="121">
        <v>77</v>
      </c>
      <c r="F216" s="59" t="s">
        <v>21</v>
      </c>
      <c r="G216" s="60" t="s">
        <v>616</v>
      </c>
      <c r="H216" s="61" t="s">
        <v>617</v>
      </c>
      <c r="I216" s="61" t="str">
        <f t="shared" si="15"/>
        <v>ce.0572169@ac-nancy-metz.fr</v>
      </c>
      <c r="J216" s="59" t="s">
        <v>618</v>
      </c>
      <c r="K216" s="59">
        <v>28</v>
      </c>
      <c r="L216" s="62">
        <f t="shared" si="13"/>
        <v>4.666666666666667</v>
      </c>
      <c r="M216" s="59">
        <f t="shared" si="14"/>
        <v>5</v>
      </c>
      <c r="N216" s="63"/>
      <c r="O216" s="63"/>
      <c r="P216" s="63"/>
      <c r="Q216" s="63"/>
      <c r="R216" s="641"/>
      <c r="S216" s="625" t="s">
        <v>608</v>
      </c>
      <c r="T216" s="472">
        <v>44873</v>
      </c>
      <c r="U216" s="626">
        <v>44874</v>
      </c>
      <c r="V216" s="102" t="s">
        <v>609</v>
      </c>
      <c r="W216" s="588"/>
      <c r="X216" s="12" t="s">
        <v>138</v>
      </c>
    </row>
    <row r="217" spans="1:24" s="1" customFormat="1" ht="15.75" customHeight="1" x14ac:dyDescent="0.25">
      <c r="A217" s="1401"/>
      <c r="B217" s="46">
        <v>1</v>
      </c>
      <c r="C217" s="1402"/>
      <c r="D217" s="38" t="s">
        <v>175</v>
      </c>
      <c r="E217" s="68">
        <v>12</v>
      </c>
      <c r="F217" s="59" t="s">
        <v>21</v>
      </c>
      <c r="G217" s="60" t="s">
        <v>619</v>
      </c>
      <c r="H217" s="61" t="s">
        <v>620</v>
      </c>
      <c r="I217" s="61" t="str">
        <f t="shared" si="15"/>
        <v>ce.0572586@ac-nancy-metz.fr</v>
      </c>
      <c r="J217" s="59" t="s">
        <v>621</v>
      </c>
      <c r="K217" s="59">
        <v>33</v>
      </c>
      <c r="L217" s="62">
        <f t="shared" si="13"/>
        <v>5.5</v>
      </c>
      <c r="M217" s="59">
        <f t="shared" si="14"/>
        <v>6</v>
      </c>
      <c r="N217" s="63"/>
      <c r="O217" s="63"/>
      <c r="P217" s="63"/>
      <c r="Q217" s="63"/>
      <c r="R217" s="641"/>
      <c r="S217" s="625" t="s">
        <v>608</v>
      </c>
      <c r="T217" s="472">
        <v>44873</v>
      </c>
      <c r="U217" s="626">
        <v>44874</v>
      </c>
      <c r="V217" s="102" t="s">
        <v>609</v>
      </c>
      <c r="W217" s="588"/>
      <c r="X217" s="12" t="s">
        <v>138</v>
      </c>
    </row>
    <row r="218" spans="1:24" s="1" customFormat="1" ht="15.75" customHeight="1" x14ac:dyDescent="0.25">
      <c r="A218" s="1401"/>
      <c r="B218" s="46">
        <v>1</v>
      </c>
      <c r="C218" s="1402"/>
      <c r="D218" s="104" t="s">
        <v>175</v>
      </c>
      <c r="E218" s="47">
        <v>27</v>
      </c>
      <c r="F218" s="59" t="s">
        <v>21</v>
      </c>
      <c r="G218" s="60" t="s">
        <v>622</v>
      </c>
      <c r="H218" s="61" t="s">
        <v>623</v>
      </c>
      <c r="I218" s="61" t="str">
        <f t="shared" si="15"/>
        <v>ce.0572689@ac-nancy-metz.fr</v>
      </c>
      <c r="J218" s="59" t="s">
        <v>624</v>
      </c>
      <c r="K218" s="59">
        <v>39</v>
      </c>
      <c r="L218" s="62">
        <f t="shared" si="13"/>
        <v>6.5</v>
      </c>
      <c r="M218" s="812">
        <f t="shared" si="14"/>
        <v>7</v>
      </c>
      <c r="N218" s="63"/>
      <c r="O218" s="63"/>
      <c r="P218" s="63"/>
      <c r="Q218" s="63"/>
      <c r="R218" s="641"/>
      <c r="S218" s="625" t="s">
        <v>608</v>
      </c>
      <c r="T218" s="472">
        <v>44873</v>
      </c>
      <c r="U218" s="626">
        <v>44874</v>
      </c>
      <c r="V218" s="102" t="s">
        <v>609</v>
      </c>
      <c r="W218" s="588"/>
      <c r="X218" s="12" t="s">
        <v>138</v>
      </c>
    </row>
    <row r="219" spans="1:24" s="1" customFormat="1" ht="18.75" x14ac:dyDescent="0.3">
      <c r="A219" s="282" t="s">
        <v>77</v>
      </c>
      <c r="B219" s="282"/>
      <c r="C219" s="282" t="s">
        <v>103</v>
      </c>
      <c r="D219" s="12"/>
      <c r="E219" s="12"/>
      <c r="F219" s="12"/>
      <c r="G219" s="12"/>
      <c r="H219" s="12"/>
      <c r="I219" s="12"/>
      <c r="J219" s="12"/>
      <c r="K219" s="12"/>
      <c r="L219" s="62"/>
      <c r="M219" s="12"/>
      <c r="N219" s="41"/>
      <c r="O219" s="41"/>
      <c r="P219" s="41"/>
      <c r="Q219" s="41"/>
      <c r="R219" s="42"/>
      <c r="S219" s="41"/>
      <c r="T219" s="41"/>
      <c r="U219" s="41"/>
      <c r="V219" s="102"/>
      <c r="W219" s="588"/>
      <c r="X219" s="12"/>
    </row>
    <row r="220" spans="1:24" s="1" customFormat="1" ht="18.75" x14ac:dyDescent="0.3">
      <c r="A220" s="57"/>
      <c r="B220" s="57"/>
      <c r="C220" s="57"/>
      <c r="D220" s="12"/>
      <c r="E220" s="12"/>
      <c r="F220" s="12"/>
      <c r="G220" s="12"/>
      <c r="H220" s="12"/>
      <c r="I220" s="12"/>
      <c r="J220" s="12"/>
      <c r="K220" s="12"/>
      <c r="L220" s="62"/>
      <c r="M220" s="12"/>
      <c r="N220" s="41"/>
      <c r="O220" s="41"/>
      <c r="P220" s="41"/>
      <c r="Q220" s="41"/>
      <c r="R220" s="42"/>
      <c r="S220" s="41"/>
      <c r="T220" s="41"/>
      <c r="U220" s="41"/>
      <c r="V220" s="102"/>
      <c r="W220" s="588"/>
      <c r="X220" s="12"/>
    </row>
    <row r="221" spans="1:24" s="1" customFormat="1" ht="15.75" customHeight="1" x14ac:dyDescent="0.35">
      <c r="A221" s="1402">
        <v>24</v>
      </c>
      <c r="B221" s="46">
        <v>1</v>
      </c>
      <c r="C221" s="1402">
        <v>66</v>
      </c>
      <c r="D221" s="12" t="s">
        <v>625</v>
      </c>
      <c r="E221" s="47">
        <v>42</v>
      </c>
      <c r="F221" s="296" t="s">
        <v>21</v>
      </c>
      <c r="G221" s="297" t="s">
        <v>488</v>
      </c>
      <c r="H221" s="298" t="s">
        <v>626</v>
      </c>
      <c r="I221" s="298" t="str">
        <f t="shared" si="15"/>
        <v>ce.0573244@ac-nancy-metz.fr</v>
      </c>
      <c r="J221" s="296" t="s">
        <v>627</v>
      </c>
      <c r="K221" s="296">
        <v>60</v>
      </c>
      <c r="L221" s="62">
        <f t="shared" si="13"/>
        <v>10</v>
      </c>
      <c r="M221" s="296">
        <f t="shared" si="14"/>
        <v>10</v>
      </c>
      <c r="N221" s="299">
        <f>SUM(M221:M225)</f>
        <v>52</v>
      </c>
      <c r="O221" s="299">
        <v>52</v>
      </c>
      <c r="P221" s="300">
        <v>44</v>
      </c>
      <c r="Q221" s="299"/>
      <c r="R221" s="667" t="s">
        <v>628</v>
      </c>
      <c r="S221" s="668" t="s">
        <v>608</v>
      </c>
      <c r="T221" s="302">
        <v>44873</v>
      </c>
      <c r="U221" s="302">
        <v>44874</v>
      </c>
      <c r="V221" s="103" t="s">
        <v>629</v>
      </c>
      <c r="W221" s="596"/>
      <c r="X221" s="12" t="s">
        <v>174</v>
      </c>
    </row>
    <row r="222" spans="1:24" s="1" customFormat="1" ht="15.75" customHeight="1" x14ac:dyDescent="0.25">
      <c r="A222" s="1402"/>
      <c r="B222" s="46">
        <v>1</v>
      </c>
      <c r="C222" s="1402"/>
      <c r="D222" s="12" t="s">
        <v>630</v>
      </c>
      <c r="E222" s="47">
        <v>42</v>
      </c>
      <c r="F222" s="296" t="s">
        <v>21</v>
      </c>
      <c r="G222" s="297" t="s">
        <v>631</v>
      </c>
      <c r="H222" s="298" t="s">
        <v>632</v>
      </c>
      <c r="I222" s="298" t="str">
        <f t="shared" si="15"/>
        <v>ce.0570315@ac-nancy-metz.fr</v>
      </c>
      <c r="J222" s="296" t="s">
        <v>633</v>
      </c>
      <c r="K222" s="296">
        <v>58</v>
      </c>
      <c r="L222" s="62">
        <f t="shared" si="13"/>
        <v>9.6666666666666661</v>
      </c>
      <c r="M222" s="296">
        <f t="shared" si="14"/>
        <v>10</v>
      </c>
      <c r="N222" s="299"/>
      <c r="O222" s="299"/>
      <c r="P222" s="299"/>
      <c r="Q222" s="299"/>
      <c r="R222" s="667"/>
      <c r="S222" s="668" t="s">
        <v>608</v>
      </c>
      <c r="T222" s="302">
        <v>44873</v>
      </c>
      <c r="U222" s="302">
        <v>44874</v>
      </c>
      <c r="V222" s="102" t="s">
        <v>629</v>
      </c>
      <c r="W222" s="599"/>
      <c r="X222" s="12" t="s">
        <v>174</v>
      </c>
    </row>
    <row r="223" spans="1:24" s="1" customFormat="1" ht="18.75" customHeight="1" x14ac:dyDescent="0.25">
      <c r="A223" s="1402"/>
      <c r="B223" s="46">
        <v>1</v>
      </c>
      <c r="C223" s="1402"/>
      <c r="D223" s="12" t="s">
        <v>630</v>
      </c>
      <c r="E223" s="52" t="s">
        <v>634</v>
      </c>
      <c r="F223" s="303" t="s">
        <v>50</v>
      </c>
      <c r="G223" s="304" t="s">
        <v>635</v>
      </c>
      <c r="H223" s="305" t="s">
        <v>636</v>
      </c>
      <c r="I223" s="305" t="str">
        <f t="shared" si="15"/>
        <v>ce.0570107@ac-nancy-metz.fr</v>
      </c>
      <c r="J223" s="303" t="s">
        <v>637</v>
      </c>
      <c r="K223" s="303">
        <v>92</v>
      </c>
      <c r="L223" s="62">
        <f t="shared" si="13"/>
        <v>15.333333333333334</v>
      </c>
      <c r="M223" s="303">
        <f t="shared" si="14"/>
        <v>16</v>
      </c>
      <c r="N223" s="306"/>
      <c r="O223" s="306"/>
      <c r="P223" s="306"/>
      <c r="Q223" s="307" t="s">
        <v>638</v>
      </c>
      <c r="R223" s="667"/>
      <c r="S223" s="668" t="s">
        <v>608</v>
      </c>
      <c r="T223" s="308">
        <v>44873</v>
      </c>
      <c r="U223" s="308">
        <v>44874</v>
      </c>
      <c r="V223" s="102" t="s">
        <v>629</v>
      </c>
      <c r="W223" s="601"/>
      <c r="X223" s="12" t="s">
        <v>174</v>
      </c>
    </row>
    <row r="224" spans="1:24" s="1" customFormat="1" ht="15.75" customHeight="1" x14ac:dyDescent="0.25">
      <c r="A224" s="1402"/>
      <c r="B224" s="46">
        <v>1</v>
      </c>
      <c r="C224" s="1402"/>
      <c r="D224" s="12" t="s">
        <v>630</v>
      </c>
      <c r="E224" s="47">
        <v>29</v>
      </c>
      <c r="F224" s="303" t="s">
        <v>21</v>
      </c>
      <c r="G224" s="304" t="s">
        <v>635</v>
      </c>
      <c r="H224" s="305" t="s">
        <v>636</v>
      </c>
      <c r="I224" s="305" t="str">
        <f t="shared" si="15"/>
        <v>ce.0572812@ac-nancy-metz.fr</v>
      </c>
      <c r="J224" s="303" t="s">
        <v>639</v>
      </c>
      <c r="K224" s="303">
        <v>37</v>
      </c>
      <c r="L224" s="62">
        <f t="shared" si="13"/>
        <v>6.166666666666667</v>
      </c>
      <c r="M224" s="303">
        <f t="shared" si="14"/>
        <v>7</v>
      </c>
      <c r="N224" s="306"/>
      <c r="O224" s="306"/>
      <c r="P224" s="306"/>
      <c r="Q224" s="306"/>
      <c r="R224" s="667"/>
      <c r="S224" s="668" t="s">
        <v>608</v>
      </c>
      <c r="T224" s="308">
        <v>44873</v>
      </c>
      <c r="U224" s="308">
        <v>44874</v>
      </c>
      <c r="V224" s="102" t="s">
        <v>629</v>
      </c>
      <c r="W224" s="588"/>
      <c r="X224" s="12" t="s">
        <v>174</v>
      </c>
    </row>
    <row r="225" spans="1:24" s="1" customFormat="1" ht="15.75" customHeight="1" x14ac:dyDescent="0.25">
      <c r="A225" s="1402"/>
      <c r="B225" s="46">
        <v>1</v>
      </c>
      <c r="C225" s="1402"/>
      <c r="D225" s="12" t="s">
        <v>630</v>
      </c>
      <c r="E225" s="47">
        <v>29</v>
      </c>
      <c r="F225" s="303" t="s">
        <v>21</v>
      </c>
      <c r="G225" s="304" t="s">
        <v>640</v>
      </c>
      <c r="H225" s="305" t="s">
        <v>641</v>
      </c>
      <c r="I225" s="305" t="str">
        <f t="shared" si="15"/>
        <v>ce.0572026@ac-nancy-metz.fr</v>
      </c>
      <c r="J225" s="303" t="s">
        <v>642</v>
      </c>
      <c r="K225" s="303">
        <v>50</v>
      </c>
      <c r="L225" s="62">
        <f t="shared" si="13"/>
        <v>8.3333333333333339</v>
      </c>
      <c r="M225" s="303">
        <f t="shared" si="14"/>
        <v>9</v>
      </c>
      <c r="N225" s="306"/>
      <c r="O225" s="306"/>
      <c r="P225" s="306"/>
      <c r="Q225" s="306"/>
      <c r="R225" s="667"/>
      <c r="S225" s="668" t="s">
        <v>608</v>
      </c>
      <c r="T225" s="308">
        <v>44873</v>
      </c>
      <c r="U225" s="308">
        <v>44874</v>
      </c>
      <c r="V225" s="102" t="s">
        <v>629</v>
      </c>
      <c r="W225" s="588"/>
      <c r="X225" s="12" t="s">
        <v>174</v>
      </c>
    </row>
    <row r="226" spans="1:24" s="1" customFormat="1" ht="15.75" customHeight="1" x14ac:dyDescent="0.25">
      <c r="A226" s="11" t="s">
        <v>54</v>
      </c>
      <c r="B226" s="11"/>
      <c r="C226" s="11" t="s">
        <v>55</v>
      </c>
      <c r="D226" s="12"/>
      <c r="E226" s="47"/>
      <c r="F226" s="12"/>
      <c r="G226" s="39"/>
      <c r="H226" s="40"/>
      <c r="I226" s="40"/>
      <c r="J226" s="12"/>
      <c r="K226" s="12"/>
      <c r="L226" s="12"/>
      <c r="M226" s="12"/>
      <c r="N226" s="41"/>
      <c r="O226" s="41"/>
      <c r="P226" s="41"/>
      <c r="Q226" s="41"/>
      <c r="R226" s="42"/>
      <c r="S226" s="41"/>
      <c r="T226" s="43"/>
      <c r="U226" s="43"/>
      <c r="V226" s="102"/>
      <c r="W226" s="588"/>
      <c r="X226" s="12"/>
    </row>
    <row r="227" spans="1:24" s="1" customFormat="1" ht="18.75" x14ac:dyDescent="0.3">
      <c r="A227" s="57"/>
      <c r="B227" s="57"/>
      <c r="C227" s="57"/>
      <c r="D227" s="12"/>
      <c r="E227" s="12"/>
      <c r="F227" s="12"/>
      <c r="G227" s="12"/>
      <c r="H227" s="12"/>
      <c r="I227" s="12"/>
      <c r="J227" s="12"/>
      <c r="K227" s="12"/>
      <c r="L227" s="62">
        <f t="shared" ref="L227:L289" si="17">K227/6</f>
        <v>0</v>
      </c>
      <c r="M227" s="12"/>
      <c r="N227" s="41"/>
      <c r="O227" s="41"/>
      <c r="P227" s="41"/>
      <c r="Q227" s="41"/>
      <c r="R227" s="42"/>
      <c r="S227" s="41"/>
      <c r="T227" s="41"/>
      <c r="U227" s="41"/>
      <c r="V227" s="102"/>
      <c r="W227" s="588"/>
      <c r="X227" s="12"/>
    </row>
    <row r="228" spans="1:24" s="1" customFormat="1" ht="18.75" customHeight="1" x14ac:dyDescent="0.35">
      <c r="A228" s="1401">
        <v>25</v>
      </c>
      <c r="B228" s="584">
        <v>1</v>
      </c>
      <c r="C228" s="1402">
        <v>68</v>
      </c>
      <c r="D228" s="12" t="s">
        <v>643</v>
      </c>
      <c r="E228" s="37" t="s">
        <v>644</v>
      </c>
      <c r="F228" s="275" t="s">
        <v>32</v>
      </c>
      <c r="G228" s="309" t="s">
        <v>645</v>
      </c>
      <c r="H228" s="310" t="s">
        <v>90</v>
      </c>
      <c r="I228" s="310" t="str">
        <f t="shared" ref="I228:I289" si="18">"ce."&amp;LEFT(J228,7)&amp;"@ac-nancy-metz.fr"</f>
        <v>ce.0550003@ac-nancy-metz.fr</v>
      </c>
      <c r="J228" s="311" t="s">
        <v>646</v>
      </c>
      <c r="K228" s="311">
        <v>53</v>
      </c>
      <c r="L228" s="62">
        <f t="shared" si="17"/>
        <v>8.8333333333333339</v>
      </c>
      <c r="M228" s="275">
        <f t="shared" ref="M228:M289" si="19">ROUNDUP(L228,0)</f>
        <v>9</v>
      </c>
      <c r="N228" s="312">
        <f>SUM(M228:M235)</f>
        <v>61</v>
      </c>
      <c r="O228" s="312">
        <v>61</v>
      </c>
      <c r="P228" s="313">
        <v>49</v>
      </c>
      <c r="Q228" s="312"/>
      <c r="R228" s="663" t="s">
        <v>647</v>
      </c>
      <c r="S228" s="594" t="s">
        <v>608</v>
      </c>
      <c r="T228" s="595">
        <v>44873</v>
      </c>
      <c r="U228" s="595">
        <v>44874</v>
      </c>
      <c r="V228" s="102" t="s">
        <v>648</v>
      </c>
      <c r="W228" s="601"/>
      <c r="X228" s="12" t="s">
        <v>194</v>
      </c>
    </row>
    <row r="229" spans="1:24" s="1" customFormat="1" ht="18.75" customHeight="1" x14ac:dyDescent="0.25">
      <c r="A229" s="1401"/>
      <c r="B229" s="584">
        <v>1</v>
      </c>
      <c r="C229" s="1402"/>
      <c r="D229" s="12" t="s">
        <v>85</v>
      </c>
      <c r="E229" s="68">
        <v>37</v>
      </c>
      <c r="F229" s="275" t="s">
        <v>21</v>
      </c>
      <c r="G229" s="314" t="s">
        <v>291</v>
      </c>
      <c r="H229" s="310" t="s">
        <v>649</v>
      </c>
      <c r="I229" s="310" t="str">
        <f t="shared" si="18"/>
        <v>ce.0550018@ac-nancy-metz.fr</v>
      </c>
      <c r="J229" s="275" t="s">
        <v>650</v>
      </c>
      <c r="K229" s="275">
        <v>34</v>
      </c>
      <c r="L229" s="62">
        <f t="shared" si="17"/>
        <v>5.666666666666667</v>
      </c>
      <c r="M229" s="275">
        <f t="shared" si="19"/>
        <v>6</v>
      </c>
      <c r="N229" s="312"/>
      <c r="O229" s="312"/>
      <c r="P229" s="312"/>
      <c r="Q229" s="312"/>
      <c r="R229" s="663"/>
      <c r="S229" s="594" t="s">
        <v>608</v>
      </c>
      <c r="T229" s="595">
        <v>44873</v>
      </c>
      <c r="U229" s="595">
        <v>44874</v>
      </c>
      <c r="V229" s="102" t="s">
        <v>648</v>
      </c>
      <c r="W229" s="602"/>
      <c r="X229" s="12" t="s">
        <v>194</v>
      </c>
    </row>
    <row r="230" spans="1:24" s="1" customFormat="1" ht="18.75" customHeight="1" x14ac:dyDescent="0.25">
      <c r="A230" s="1401"/>
      <c r="B230" s="584">
        <v>1</v>
      </c>
      <c r="C230" s="1402"/>
      <c r="D230" s="12" t="s">
        <v>85</v>
      </c>
      <c r="E230" s="68">
        <v>37</v>
      </c>
      <c r="F230" s="275" t="s">
        <v>21</v>
      </c>
      <c r="G230" s="314" t="s">
        <v>651</v>
      </c>
      <c r="H230" s="310" t="s">
        <v>652</v>
      </c>
      <c r="I230" s="310" t="str">
        <f t="shared" si="18"/>
        <v>ce.0550014@ac-nancy-metz.fr</v>
      </c>
      <c r="J230" s="275" t="s">
        <v>653</v>
      </c>
      <c r="K230" s="275">
        <v>41</v>
      </c>
      <c r="L230" s="62">
        <f t="shared" si="17"/>
        <v>6.833333333333333</v>
      </c>
      <c r="M230" s="275">
        <f t="shared" si="19"/>
        <v>7</v>
      </c>
      <c r="N230" s="312"/>
      <c r="O230" s="312"/>
      <c r="P230" s="312"/>
      <c r="Q230" s="312"/>
      <c r="R230" s="663"/>
      <c r="S230" s="594" t="s">
        <v>608</v>
      </c>
      <c r="T230" s="595">
        <v>44873</v>
      </c>
      <c r="U230" s="595">
        <v>44874</v>
      </c>
      <c r="V230" s="102" t="s">
        <v>648</v>
      </c>
      <c r="W230" s="599"/>
      <c r="X230" s="12" t="s">
        <v>194</v>
      </c>
    </row>
    <row r="231" spans="1:24" s="1" customFormat="1" ht="18.75" customHeight="1" x14ac:dyDescent="0.25">
      <c r="A231" s="1401"/>
      <c r="B231" s="584">
        <v>1</v>
      </c>
      <c r="C231" s="1402"/>
      <c r="D231" s="12" t="s">
        <v>85</v>
      </c>
      <c r="E231" s="68">
        <v>37</v>
      </c>
      <c r="F231" s="275" t="s">
        <v>21</v>
      </c>
      <c r="G231" s="314" t="s">
        <v>654</v>
      </c>
      <c r="H231" s="310" t="s">
        <v>655</v>
      </c>
      <c r="I231" s="310" t="str">
        <f t="shared" si="18"/>
        <v>ce.0550848@ac-nancy-metz.fr</v>
      </c>
      <c r="J231" s="275" t="s">
        <v>656</v>
      </c>
      <c r="K231" s="275">
        <v>35</v>
      </c>
      <c r="L231" s="62">
        <f t="shared" si="17"/>
        <v>5.833333333333333</v>
      </c>
      <c r="M231" s="275">
        <f t="shared" si="19"/>
        <v>6</v>
      </c>
      <c r="N231" s="312"/>
      <c r="O231" s="312"/>
      <c r="P231" s="312"/>
      <c r="Q231" s="312"/>
      <c r="R231" s="663"/>
      <c r="S231" s="594" t="s">
        <v>608</v>
      </c>
      <c r="T231" s="595">
        <v>44873</v>
      </c>
      <c r="U231" s="595">
        <v>44874</v>
      </c>
      <c r="V231" s="102" t="s">
        <v>648</v>
      </c>
      <c r="W231" s="588"/>
      <c r="X231" s="12" t="s">
        <v>194</v>
      </c>
    </row>
    <row r="232" spans="1:24" s="1" customFormat="1" ht="18.75" customHeight="1" x14ac:dyDescent="0.25">
      <c r="A232" s="1401"/>
      <c r="B232" s="584">
        <v>1</v>
      </c>
      <c r="C232" s="1402"/>
      <c r="D232" s="12" t="s">
        <v>85</v>
      </c>
      <c r="E232" s="37" t="s">
        <v>657</v>
      </c>
      <c r="F232" s="28" t="s">
        <v>35</v>
      </c>
      <c r="G232" s="29" t="s">
        <v>658</v>
      </c>
      <c r="H232" s="30" t="s">
        <v>659</v>
      </c>
      <c r="I232" s="30" t="str">
        <f t="shared" si="18"/>
        <v>ce.0550008@ac-nancy-metz.fr</v>
      </c>
      <c r="J232" s="31" t="s">
        <v>660</v>
      </c>
      <c r="K232" s="31">
        <v>79</v>
      </c>
      <c r="L232" s="62">
        <f t="shared" si="17"/>
        <v>13.166666666666666</v>
      </c>
      <c r="M232" s="31">
        <f t="shared" si="19"/>
        <v>14</v>
      </c>
      <c r="N232" s="32"/>
      <c r="O232" s="32"/>
      <c r="P232" s="32"/>
      <c r="Q232" s="33" t="s">
        <v>661</v>
      </c>
      <c r="R232" s="663"/>
      <c r="S232" s="594" t="s">
        <v>608</v>
      </c>
      <c r="T232" s="595">
        <v>44873</v>
      </c>
      <c r="U232" s="595">
        <v>44874</v>
      </c>
      <c r="V232" s="102" t="s">
        <v>648</v>
      </c>
      <c r="W232" s="588"/>
      <c r="X232" s="12" t="s">
        <v>194</v>
      </c>
    </row>
    <row r="233" spans="1:24" s="1" customFormat="1" ht="18.75" customHeight="1" x14ac:dyDescent="0.25">
      <c r="A233" s="1401"/>
      <c r="B233" s="584">
        <v>1</v>
      </c>
      <c r="C233" s="1402"/>
      <c r="D233" s="12" t="s">
        <v>85</v>
      </c>
      <c r="E233" s="68">
        <v>74</v>
      </c>
      <c r="F233" s="31" t="s">
        <v>21</v>
      </c>
      <c r="G233" s="29" t="s">
        <v>662</v>
      </c>
      <c r="H233" s="30" t="s">
        <v>659</v>
      </c>
      <c r="I233" s="30" t="str">
        <f t="shared" si="18"/>
        <v>ce.0550840@ac-nancy-metz.fr</v>
      </c>
      <c r="J233" s="31" t="s">
        <v>663</v>
      </c>
      <c r="K233" s="31">
        <v>60</v>
      </c>
      <c r="L233" s="62">
        <f t="shared" si="17"/>
        <v>10</v>
      </c>
      <c r="M233" s="31">
        <f t="shared" si="19"/>
        <v>10</v>
      </c>
      <c r="N233" s="32"/>
      <c r="O233" s="32"/>
      <c r="P233" s="32"/>
      <c r="Q233" s="32"/>
      <c r="R233" s="663"/>
      <c r="S233" s="594" t="s">
        <v>608</v>
      </c>
      <c r="T233" s="595">
        <v>44873</v>
      </c>
      <c r="U233" s="595">
        <v>44874</v>
      </c>
      <c r="V233" s="102" t="s">
        <v>648</v>
      </c>
      <c r="W233" s="588"/>
      <c r="X233" s="12" t="s">
        <v>194</v>
      </c>
    </row>
    <row r="234" spans="1:24" s="1" customFormat="1" ht="18.75" customHeight="1" x14ac:dyDescent="0.25">
      <c r="A234" s="1401"/>
      <c r="B234" s="584">
        <v>1</v>
      </c>
      <c r="C234" s="1402"/>
      <c r="D234" s="12" t="s">
        <v>85</v>
      </c>
      <c r="E234" s="68">
        <v>74</v>
      </c>
      <c r="F234" s="31" t="s">
        <v>21</v>
      </c>
      <c r="G234" s="29" t="s">
        <v>664</v>
      </c>
      <c r="H234" s="30" t="s">
        <v>665</v>
      </c>
      <c r="I234" s="30" t="str">
        <f t="shared" si="18"/>
        <v>ce.0550023@ac-nancy-metz.fr</v>
      </c>
      <c r="J234" s="31" t="s">
        <v>666</v>
      </c>
      <c r="K234" s="31">
        <v>32</v>
      </c>
      <c r="L234" s="62">
        <f t="shared" si="17"/>
        <v>5.333333333333333</v>
      </c>
      <c r="M234" s="31">
        <f t="shared" si="19"/>
        <v>6</v>
      </c>
      <c r="N234" s="32"/>
      <c r="O234" s="32"/>
      <c r="P234" s="32"/>
      <c r="Q234" s="32"/>
      <c r="R234" s="663"/>
      <c r="S234" s="594" t="s">
        <v>608</v>
      </c>
      <c r="T234" s="595">
        <v>44873</v>
      </c>
      <c r="U234" s="595">
        <v>44874</v>
      </c>
      <c r="V234" s="102" t="s">
        <v>648</v>
      </c>
      <c r="W234" s="588"/>
      <c r="X234" s="12" t="s">
        <v>194</v>
      </c>
    </row>
    <row r="235" spans="1:24" s="1" customFormat="1" ht="18.75" customHeight="1" x14ac:dyDescent="0.25">
      <c r="A235" s="1401"/>
      <c r="B235" s="584">
        <v>1</v>
      </c>
      <c r="C235" s="1402"/>
      <c r="D235" s="12" t="s">
        <v>85</v>
      </c>
      <c r="E235" s="68">
        <v>74</v>
      </c>
      <c r="F235" s="31" t="s">
        <v>21</v>
      </c>
      <c r="G235" s="29" t="s">
        <v>667</v>
      </c>
      <c r="H235" s="30" t="s">
        <v>668</v>
      </c>
      <c r="I235" s="30" t="str">
        <f t="shared" si="18"/>
        <v>ce.0550013@ac-nancy-metz.fr</v>
      </c>
      <c r="J235" s="31" t="s">
        <v>669</v>
      </c>
      <c r="K235" s="31">
        <v>17</v>
      </c>
      <c r="L235" s="62">
        <f t="shared" si="17"/>
        <v>2.8333333333333335</v>
      </c>
      <c r="M235" s="31">
        <f t="shared" si="19"/>
        <v>3</v>
      </c>
      <c r="N235" s="32"/>
      <c r="O235" s="32"/>
      <c r="P235" s="32"/>
      <c r="Q235" s="32"/>
      <c r="R235" s="663"/>
      <c r="S235" s="594" t="s">
        <v>608</v>
      </c>
      <c r="T235" s="595">
        <v>44873</v>
      </c>
      <c r="U235" s="595">
        <v>44874</v>
      </c>
      <c r="V235" s="102" t="s">
        <v>648</v>
      </c>
      <c r="W235" s="588"/>
      <c r="X235" s="12" t="s">
        <v>194</v>
      </c>
    </row>
    <row r="236" spans="1:24" s="1" customFormat="1" ht="18.75" customHeight="1" x14ac:dyDescent="0.25">
      <c r="A236" s="584" t="s">
        <v>55</v>
      </c>
      <c r="B236" s="584"/>
      <c r="C236" s="11" t="s">
        <v>77</v>
      </c>
      <c r="D236" s="12"/>
      <c r="E236" s="68"/>
      <c r="F236" s="12"/>
      <c r="G236" s="39"/>
      <c r="H236" s="40"/>
      <c r="I236" s="40"/>
      <c r="J236" s="12"/>
      <c r="K236" s="12"/>
      <c r="L236" s="12"/>
      <c r="M236" s="12"/>
      <c r="N236" s="41"/>
      <c r="O236" s="41"/>
      <c r="P236" s="41"/>
      <c r="Q236" s="41"/>
      <c r="R236" s="42"/>
      <c r="S236" s="41"/>
      <c r="T236" s="43"/>
      <c r="U236" s="43"/>
      <c r="V236" s="102"/>
      <c r="W236" s="588"/>
      <c r="X236" s="12"/>
    </row>
    <row r="237" spans="1:24" s="1" customFormat="1" ht="18.75" x14ac:dyDescent="0.3">
      <c r="A237" s="57"/>
      <c r="B237" s="57"/>
      <c r="C237" s="57"/>
      <c r="D237" s="12"/>
      <c r="E237" s="12"/>
      <c r="F237" s="12"/>
      <c r="G237" s="12"/>
      <c r="H237" s="12"/>
      <c r="I237" s="12"/>
      <c r="J237" s="12"/>
      <c r="K237" s="12"/>
      <c r="L237" s="62">
        <f t="shared" si="17"/>
        <v>0</v>
      </c>
      <c r="M237" s="12"/>
      <c r="N237" s="41"/>
      <c r="O237" s="41"/>
      <c r="P237" s="41"/>
      <c r="Q237" s="41"/>
      <c r="R237" s="42"/>
      <c r="S237" s="41"/>
      <c r="T237" s="43"/>
      <c r="U237" s="43"/>
      <c r="V237" s="102"/>
      <c r="W237" s="588"/>
      <c r="X237" s="12"/>
    </row>
    <row r="238" spans="1:24" s="1" customFormat="1" ht="15.75" customHeight="1" x14ac:dyDescent="0.25">
      <c r="A238" s="1403" t="s">
        <v>670</v>
      </c>
      <c r="B238" s="585"/>
      <c r="C238" s="1402">
        <v>69</v>
      </c>
      <c r="D238" s="12" t="s">
        <v>220</v>
      </c>
      <c r="E238" s="120" t="s">
        <v>671</v>
      </c>
      <c r="F238" s="315" t="s">
        <v>21</v>
      </c>
      <c r="G238" s="316" t="s">
        <v>672</v>
      </c>
      <c r="H238" s="317" t="s">
        <v>226</v>
      </c>
      <c r="I238" s="317" t="str">
        <f t="shared" si="18"/>
        <v>ce.0541328@ac-nancy-metz.fr</v>
      </c>
      <c r="J238" s="315" t="s">
        <v>673</v>
      </c>
      <c r="K238" s="315">
        <v>45</v>
      </c>
      <c r="L238" s="62">
        <f t="shared" si="17"/>
        <v>7.5</v>
      </c>
      <c r="M238" s="315">
        <f t="shared" si="19"/>
        <v>8</v>
      </c>
      <c r="N238" s="318">
        <f>SUM(M238:M243)</f>
        <v>75</v>
      </c>
      <c r="O238" s="318">
        <v>75</v>
      </c>
      <c r="P238" s="217">
        <v>0</v>
      </c>
      <c r="Q238" s="318"/>
      <c r="R238" s="667" t="s">
        <v>674</v>
      </c>
      <c r="S238" s="668" t="s">
        <v>608</v>
      </c>
      <c r="T238" s="319">
        <v>44873</v>
      </c>
      <c r="U238" s="319">
        <v>44874</v>
      </c>
      <c r="V238" s="103" t="s">
        <v>675</v>
      </c>
      <c r="W238" s="596"/>
      <c r="X238" s="12" t="s">
        <v>219</v>
      </c>
    </row>
    <row r="239" spans="1:24" s="1" customFormat="1" ht="15.75" customHeight="1" x14ac:dyDescent="0.25">
      <c r="A239" s="1401"/>
      <c r="B239" s="584"/>
      <c r="C239" s="1402"/>
      <c r="D239" s="12" t="s">
        <v>676</v>
      </c>
      <c r="E239" s="13">
        <v>33</v>
      </c>
      <c r="F239" s="315" t="s">
        <v>50</v>
      </c>
      <c r="G239" s="316" t="s">
        <v>672</v>
      </c>
      <c r="H239" s="317" t="s">
        <v>226</v>
      </c>
      <c r="I239" s="317" t="str">
        <f t="shared" si="18"/>
        <v>ce.0540034@ac-nancy-metz.fr</v>
      </c>
      <c r="J239" s="315" t="s">
        <v>677</v>
      </c>
      <c r="K239" s="315">
        <v>130</v>
      </c>
      <c r="L239" s="62">
        <f t="shared" si="17"/>
        <v>21.666666666666668</v>
      </c>
      <c r="M239" s="315">
        <f t="shared" si="19"/>
        <v>22</v>
      </c>
      <c r="N239" s="318"/>
      <c r="O239" s="318"/>
      <c r="P239" s="318"/>
      <c r="Q239" s="301" t="s">
        <v>289</v>
      </c>
      <c r="R239" s="667"/>
      <c r="S239" s="668" t="s">
        <v>608</v>
      </c>
      <c r="T239" s="319">
        <v>44873</v>
      </c>
      <c r="U239" s="319">
        <v>44874</v>
      </c>
      <c r="V239" s="102" t="s">
        <v>675</v>
      </c>
      <c r="W239" s="588"/>
      <c r="X239" s="12" t="s">
        <v>219</v>
      </c>
    </row>
    <row r="240" spans="1:24" s="1" customFormat="1" ht="44.25" customHeight="1" x14ac:dyDescent="0.25">
      <c r="A240" s="1401"/>
      <c r="B240" s="584"/>
      <c r="C240" s="1402"/>
      <c r="D240" s="12" t="s">
        <v>676</v>
      </c>
      <c r="E240" s="120" t="s">
        <v>678</v>
      </c>
      <c r="F240" s="320" t="s">
        <v>32</v>
      </c>
      <c r="G240" s="321" t="s">
        <v>679</v>
      </c>
      <c r="H240" s="322" t="s">
        <v>680</v>
      </c>
      <c r="I240" s="322" t="str">
        <f t="shared" si="18"/>
        <v>ce.0540015@ac-nancy-metz.fr</v>
      </c>
      <c r="J240" s="323" t="s">
        <v>681</v>
      </c>
      <c r="K240" s="323">
        <v>133</v>
      </c>
      <c r="L240" s="62">
        <f t="shared" si="17"/>
        <v>22.166666666666668</v>
      </c>
      <c r="M240" s="320">
        <f t="shared" si="19"/>
        <v>23</v>
      </c>
      <c r="N240" s="324"/>
      <c r="O240" s="324"/>
      <c r="P240" s="324"/>
      <c r="Q240" s="246"/>
      <c r="R240" s="667"/>
      <c r="S240" s="668" t="s">
        <v>608</v>
      </c>
      <c r="T240" s="325">
        <v>44873</v>
      </c>
      <c r="U240" s="325">
        <v>44874</v>
      </c>
      <c r="V240" s="103" t="s">
        <v>675</v>
      </c>
      <c r="W240" s="596"/>
      <c r="X240" s="12" t="s">
        <v>219</v>
      </c>
    </row>
    <row r="241" spans="1:27" ht="15.75" customHeight="1" x14ac:dyDescent="0.25">
      <c r="A241" s="1401"/>
      <c r="B241" s="584"/>
      <c r="C241" s="1402"/>
      <c r="D241" s="12" t="s">
        <v>279</v>
      </c>
      <c r="E241" s="13">
        <v>21</v>
      </c>
      <c r="F241" s="320" t="s">
        <v>21</v>
      </c>
      <c r="G241" s="326" t="s">
        <v>682</v>
      </c>
      <c r="H241" s="322" t="s">
        <v>680</v>
      </c>
      <c r="I241" s="322" t="str">
        <f t="shared" si="18"/>
        <v>ce.0541325@ac-nancy-metz.fr</v>
      </c>
      <c r="J241" s="320" t="s">
        <v>683</v>
      </c>
      <c r="K241" s="320">
        <v>43</v>
      </c>
      <c r="L241" s="62">
        <f t="shared" si="17"/>
        <v>7.166666666666667</v>
      </c>
      <c r="M241" s="320">
        <f t="shared" si="19"/>
        <v>8</v>
      </c>
      <c r="N241" s="324"/>
      <c r="O241" s="324"/>
      <c r="P241" s="324"/>
      <c r="Q241" s="324"/>
      <c r="R241" s="667"/>
      <c r="S241" s="668" t="s">
        <v>608</v>
      </c>
      <c r="T241" s="325">
        <v>44873</v>
      </c>
      <c r="U241" s="325">
        <v>44874</v>
      </c>
      <c r="V241" s="102" t="s">
        <v>675</v>
      </c>
      <c r="W241" s="588"/>
      <c r="X241" s="12" t="s">
        <v>219</v>
      </c>
    </row>
    <row r="242" spans="1:27" ht="15.75" customHeight="1" x14ac:dyDescent="0.25">
      <c r="A242" s="1401"/>
      <c r="B242" s="584"/>
      <c r="C242" s="1402"/>
      <c r="D242" s="12" t="s">
        <v>279</v>
      </c>
      <c r="E242" s="13">
        <v>21</v>
      </c>
      <c r="F242" s="320" t="s">
        <v>21</v>
      </c>
      <c r="G242" s="326" t="s">
        <v>684</v>
      </c>
      <c r="H242" s="322" t="s">
        <v>680</v>
      </c>
      <c r="I242" s="322" t="str">
        <f t="shared" si="18"/>
        <v>ce.0540014@ac-nancy-metz.fr</v>
      </c>
      <c r="J242" s="320" t="s">
        <v>685</v>
      </c>
      <c r="K242" s="320">
        <v>37</v>
      </c>
      <c r="L242" s="62">
        <f t="shared" si="17"/>
        <v>6.166666666666667</v>
      </c>
      <c r="M242" s="320">
        <f t="shared" si="19"/>
        <v>7</v>
      </c>
      <c r="N242" s="324"/>
      <c r="O242" s="324"/>
      <c r="P242" s="324"/>
      <c r="Q242" s="324"/>
      <c r="R242" s="667"/>
      <c r="S242" s="668" t="s">
        <v>608</v>
      </c>
      <c r="T242" s="325">
        <v>44873</v>
      </c>
      <c r="U242" s="325">
        <v>44874</v>
      </c>
      <c r="V242" s="102" t="s">
        <v>675</v>
      </c>
      <c r="W242" s="588"/>
      <c r="X242" s="12" t="s">
        <v>219</v>
      </c>
    </row>
    <row r="243" spans="1:27" ht="15.75" customHeight="1" x14ac:dyDescent="0.25">
      <c r="A243" s="1401"/>
      <c r="B243" s="584"/>
      <c r="C243" s="1402"/>
      <c r="D243" s="12" t="s">
        <v>279</v>
      </c>
      <c r="E243" s="13">
        <v>21</v>
      </c>
      <c r="F243" s="320" t="s">
        <v>21</v>
      </c>
      <c r="G243" s="326" t="s">
        <v>478</v>
      </c>
      <c r="H243" s="322" t="s">
        <v>686</v>
      </c>
      <c r="I243" s="322" t="str">
        <f t="shared" si="18"/>
        <v>ce.0541572@ac-nancy-metz.fr</v>
      </c>
      <c r="J243" s="320" t="s">
        <v>687</v>
      </c>
      <c r="K243" s="320">
        <v>38</v>
      </c>
      <c r="L243" s="62">
        <f t="shared" si="17"/>
        <v>6.333333333333333</v>
      </c>
      <c r="M243" s="320">
        <f t="shared" si="19"/>
        <v>7</v>
      </c>
      <c r="N243" s="324"/>
      <c r="O243" s="324"/>
      <c r="P243" s="324"/>
      <c r="Q243" s="324"/>
      <c r="R243" s="667"/>
      <c r="S243" s="668" t="s">
        <v>608</v>
      </c>
      <c r="T243" s="325">
        <v>44873</v>
      </c>
      <c r="U243" s="325">
        <v>44874</v>
      </c>
      <c r="V243" s="102" t="s">
        <v>675</v>
      </c>
      <c r="W243" s="588"/>
      <c r="X243" s="12" t="s">
        <v>219</v>
      </c>
    </row>
    <row r="244" spans="1:27" ht="15.75" customHeight="1" x14ac:dyDescent="0.25">
      <c r="A244" s="11" t="s">
        <v>103</v>
      </c>
      <c r="B244" s="11"/>
      <c r="C244" s="11" t="s">
        <v>54</v>
      </c>
      <c r="D244" s="12"/>
      <c r="E244" s="13"/>
      <c r="F244" s="320"/>
      <c r="G244" s="326"/>
      <c r="H244" s="322"/>
      <c r="I244" s="322"/>
      <c r="J244" s="320"/>
      <c r="K244" s="320"/>
      <c r="L244" s="62"/>
      <c r="M244" s="320"/>
      <c r="N244" s="324"/>
      <c r="O244" s="324"/>
      <c r="P244" s="324"/>
      <c r="Q244" s="324"/>
      <c r="R244" s="327"/>
      <c r="S244" s="324"/>
      <c r="T244" s="325"/>
      <c r="U244" s="325"/>
      <c r="V244" s="102"/>
      <c r="W244" s="588"/>
      <c r="X244" s="12"/>
    </row>
    <row r="245" spans="1:27" ht="18.75" x14ac:dyDescent="0.3">
      <c r="A245" s="57"/>
      <c r="B245" s="57"/>
      <c r="C245" s="57"/>
      <c r="D245" s="12"/>
      <c r="E245" s="12"/>
      <c r="F245" s="12"/>
      <c r="G245" s="12"/>
      <c r="H245" s="12"/>
      <c r="I245" s="12"/>
      <c r="J245" s="12"/>
      <c r="K245" s="12"/>
      <c r="L245" s="62">
        <f t="shared" si="17"/>
        <v>0</v>
      </c>
      <c r="M245" s="12"/>
      <c r="N245" s="41"/>
      <c r="O245" s="41"/>
      <c r="P245" s="41"/>
      <c r="Q245" s="41"/>
      <c r="R245" s="42"/>
      <c r="S245" s="41"/>
      <c r="T245" s="41"/>
      <c r="U245" s="41"/>
      <c r="V245" s="102"/>
      <c r="W245" s="588"/>
      <c r="X245" s="12"/>
    </row>
    <row r="246" spans="1:27" ht="15.75" customHeight="1" x14ac:dyDescent="0.35">
      <c r="A246" s="1401">
        <v>27</v>
      </c>
      <c r="B246" s="46"/>
      <c r="C246" s="1402">
        <v>70</v>
      </c>
      <c r="D246" s="12" t="s">
        <v>688</v>
      </c>
      <c r="E246" s="13">
        <v>34</v>
      </c>
      <c r="F246" s="31" t="s">
        <v>21</v>
      </c>
      <c r="G246" s="29" t="s">
        <v>689</v>
      </c>
      <c r="H246" s="30" t="s">
        <v>690</v>
      </c>
      <c r="I246" s="30" t="str">
        <f t="shared" si="18"/>
        <v>ce.0541210@ac-nancy-metz.fr</v>
      </c>
      <c r="J246" s="31" t="s">
        <v>691</v>
      </c>
      <c r="K246" s="31">
        <v>47</v>
      </c>
      <c r="L246" s="62">
        <f t="shared" si="17"/>
        <v>7.833333333333333</v>
      </c>
      <c r="M246" s="31">
        <f t="shared" si="19"/>
        <v>8</v>
      </c>
      <c r="N246" s="32">
        <f>SUM(M246:M253)</f>
        <v>77</v>
      </c>
      <c r="O246" s="32">
        <v>77</v>
      </c>
      <c r="P246" s="328">
        <v>54</v>
      </c>
      <c r="Q246" s="32"/>
      <c r="R246" s="663" t="s">
        <v>692</v>
      </c>
      <c r="S246" s="594" t="s">
        <v>693</v>
      </c>
      <c r="T246" s="595">
        <v>44880</v>
      </c>
      <c r="U246" s="595">
        <v>44881</v>
      </c>
      <c r="V246" s="103" t="s">
        <v>694</v>
      </c>
      <c r="W246" s="596"/>
      <c r="X246" s="12" t="s">
        <v>257</v>
      </c>
    </row>
    <row r="247" spans="1:27" ht="15.75" customHeight="1" x14ac:dyDescent="0.25">
      <c r="A247" s="1401"/>
      <c r="B247" s="46"/>
      <c r="C247" s="1402"/>
      <c r="D247" s="12" t="s">
        <v>688</v>
      </c>
      <c r="E247" s="120" t="s">
        <v>695</v>
      </c>
      <c r="F247" s="31" t="s">
        <v>50</v>
      </c>
      <c r="G247" s="29" t="s">
        <v>696</v>
      </c>
      <c r="H247" s="30" t="s">
        <v>697</v>
      </c>
      <c r="I247" s="30" t="str">
        <f t="shared" si="18"/>
        <v>ce.0540066@ac-nancy-metz.fr</v>
      </c>
      <c r="J247" s="31" t="s">
        <v>698</v>
      </c>
      <c r="K247" s="31">
        <v>103</v>
      </c>
      <c r="L247" s="62">
        <f t="shared" si="17"/>
        <v>17.166666666666668</v>
      </c>
      <c r="M247" s="31">
        <f t="shared" si="19"/>
        <v>18</v>
      </c>
      <c r="N247" s="32"/>
      <c r="O247" s="32"/>
      <c r="P247" s="32"/>
      <c r="Q247" s="33" t="s">
        <v>419</v>
      </c>
      <c r="R247" s="663"/>
      <c r="S247" s="594" t="s">
        <v>693</v>
      </c>
      <c r="T247" s="595">
        <v>44880</v>
      </c>
      <c r="U247" s="595">
        <v>44881</v>
      </c>
      <c r="V247" s="103" t="s">
        <v>694</v>
      </c>
      <c r="W247" s="596"/>
      <c r="X247" s="12" t="s">
        <v>257</v>
      </c>
    </row>
    <row r="248" spans="1:27" ht="15.75" customHeight="1" x14ac:dyDescent="0.25">
      <c r="A248" s="1401"/>
      <c r="B248" s="46"/>
      <c r="C248" s="1402"/>
      <c r="D248" s="12" t="s">
        <v>688</v>
      </c>
      <c r="E248" s="13">
        <v>34</v>
      </c>
      <c r="F248" s="31" t="s">
        <v>21</v>
      </c>
      <c r="G248" s="29" t="s">
        <v>699</v>
      </c>
      <c r="H248" s="30" t="s">
        <v>690</v>
      </c>
      <c r="I248" s="30" t="str">
        <f t="shared" si="18"/>
        <v>ce.0541330@ac-nancy-metz.fr</v>
      </c>
      <c r="J248" s="31" t="s">
        <v>700</v>
      </c>
      <c r="K248" s="31">
        <v>45</v>
      </c>
      <c r="L248" s="62">
        <f t="shared" si="17"/>
        <v>7.5</v>
      </c>
      <c r="M248" s="31">
        <f t="shared" si="19"/>
        <v>8</v>
      </c>
      <c r="N248" s="32"/>
      <c r="O248" s="32"/>
      <c r="P248" s="32"/>
      <c r="Q248" s="32"/>
      <c r="R248" s="663"/>
      <c r="S248" s="594" t="s">
        <v>693</v>
      </c>
      <c r="T248" s="595">
        <v>44880</v>
      </c>
      <c r="U248" s="595">
        <v>44881</v>
      </c>
      <c r="V248" s="103" t="s">
        <v>694</v>
      </c>
      <c r="W248" s="596"/>
      <c r="X248" s="12" t="s">
        <v>257</v>
      </c>
    </row>
    <row r="249" spans="1:27" ht="15.75" customHeight="1" x14ac:dyDescent="0.25">
      <c r="A249" s="1401"/>
      <c r="B249" s="46"/>
      <c r="C249" s="1402"/>
      <c r="D249" s="12" t="s">
        <v>688</v>
      </c>
      <c r="E249" s="37" t="s">
        <v>701</v>
      </c>
      <c r="F249" s="275" t="s">
        <v>32</v>
      </c>
      <c r="G249" s="309" t="s">
        <v>702</v>
      </c>
      <c r="H249" s="310" t="s">
        <v>690</v>
      </c>
      <c r="I249" s="310" t="str">
        <f t="shared" si="18"/>
        <v>ce.0540067@ac-nancy-metz.fr</v>
      </c>
      <c r="J249" s="311" t="s">
        <v>703</v>
      </c>
      <c r="K249" s="311">
        <v>65</v>
      </c>
      <c r="L249" s="62">
        <f t="shared" si="17"/>
        <v>10.833333333333334</v>
      </c>
      <c r="M249" s="275">
        <f t="shared" si="19"/>
        <v>11</v>
      </c>
      <c r="N249" s="312"/>
      <c r="O249" s="312"/>
      <c r="P249" s="312"/>
      <c r="Q249" s="312"/>
      <c r="R249" s="663"/>
      <c r="S249" s="594" t="s">
        <v>693</v>
      </c>
      <c r="T249" s="595">
        <v>44880</v>
      </c>
      <c r="U249" s="595">
        <v>44881</v>
      </c>
      <c r="V249" s="103" t="s">
        <v>694</v>
      </c>
      <c r="W249" s="596"/>
      <c r="X249" s="12" t="s">
        <v>257</v>
      </c>
    </row>
    <row r="250" spans="1:27" ht="15.75" customHeight="1" x14ac:dyDescent="0.25">
      <c r="A250" s="1401"/>
      <c r="B250" s="46"/>
      <c r="C250" s="1402"/>
      <c r="D250" s="12" t="s">
        <v>688</v>
      </c>
      <c r="E250" s="68">
        <v>47</v>
      </c>
      <c r="F250" s="275" t="s">
        <v>21</v>
      </c>
      <c r="G250" s="314" t="s">
        <v>704</v>
      </c>
      <c r="H250" s="310" t="s">
        <v>697</v>
      </c>
      <c r="I250" s="310" t="str">
        <f t="shared" si="18"/>
        <v>ce.0541565@ac-nancy-metz.fr</v>
      </c>
      <c r="J250" s="275" t="s">
        <v>705</v>
      </c>
      <c r="K250" s="275">
        <v>53</v>
      </c>
      <c r="L250" s="62">
        <f t="shared" si="17"/>
        <v>8.8333333333333339</v>
      </c>
      <c r="M250" s="275">
        <f t="shared" si="19"/>
        <v>9</v>
      </c>
      <c r="N250" s="312"/>
      <c r="O250" s="312"/>
      <c r="P250" s="312"/>
      <c r="Q250" s="312"/>
      <c r="R250" s="663"/>
      <c r="S250" s="594" t="s">
        <v>693</v>
      </c>
      <c r="T250" s="595">
        <v>44880</v>
      </c>
      <c r="U250" s="595">
        <v>44881</v>
      </c>
      <c r="V250" s="102" t="s">
        <v>694</v>
      </c>
      <c r="W250" s="588"/>
      <c r="X250" s="12" t="s">
        <v>257</v>
      </c>
    </row>
    <row r="251" spans="1:27" s="858" customFormat="1" ht="15.75" customHeight="1" x14ac:dyDescent="0.3">
      <c r="A251" s="1401"/>
      <c r="B251" s="878"/>
      <c r="C251" s="1402"/>
      <c r="D251" s="885" t="s">
        <v>322</v>
      </c>
      <c r="E251" s="886">
        <v>75</v>
      </c>
      <c r="F251" s="887" t="s">
        <v>50</v>
      </c>
      <c r="G251" s="846" t="s">
        <v>323</v>
      </c>
      <c r="H251" s="847" t="s">
        <v>324</v>
      </c>
      <c r="I251" s="848" t="str">
        <f t="shared" si="18"/>
        <v>ce.0540038@ac-nancy-metz.fr</v>
      </c>
      <c r="J251" s="849" t="s">
        <v>325</v>
      </c>
      <c r="K251" s="879">
        <f>(L251+0)</f>
        <v>220</v>
      </c>
      <c r="L251" s="849">
        <v>220</v>
      </c>
      <c r="M251" s="879">
        <v>12</v>
      </c>
      <c r="N251" s="849"/>
      <c r="O251" s="888"/>
      <c r="P251" s="888"/>
      <c r="Q251" s="888"/>
      <c r="R251" s="881"/>
      <c r="S251" s="854" t="s">
        <v>693</v>
      </c>
      <c r="T251" s="855">
        <v>44880</v>
      </c>
      <c r="U251" s="855">
        <v>44881</v>
      </c>
      <c r="V251" s="867" t="s">
        <v>694</v>
      </c>
      <c r="W251" s="883" t="s">
        <v>2022</v>
      </c>
      <c r="X251" s="843" t="s">
        <v>257</v>
      </c>
      <c r="AA251" s="859" t="s">
        <v>706</v>
      </c>
    </row>
    <row r="252" spans="1:27" ht="15.75" customHeight="1" x14ac:dyDescent="0.25">
      <c r="A252" s="1401"/>
      <c r="B252" s="46"/>
      <c r="C252" s="1402"/>
      <c r="D252" s="12" t="s">
        <v>688</v>
      </c>
      <c r="E252" s="68">
        <v>47</v>
      </c>
      <c r="F252" s="275" t="s">
        <v>21</v>
      </c>
      <c r="G252" s="314" t="s">
        <v>707</v>
      </c>
      <c r="H252" s="310" t="s">
        <v>708</v>
      </c>
      <c r="I252" s="310" t="str">
        <f t="shared" si="18"/>
        <v>ce.0540012@ac-nancy-metz.fr</v>
      </c>
      <c r="J252" s="275" t="s">
        <v>709</v>
      </c>
      <c r="K252" s="275">
        <v>42</v>
      </c>
      <c r="L252" s="62">
        <f t="shared" si="17"/>
        <v>7</v>
      </c>
      <c r="M252" s="275">
        <f t="shared" si="19"/>
        <v>7</v>
      </c>
      <c r="N252" s="312"/>
      <c r="O252" s="312"/>
      <c r="P252" s="312"/>
      <c r="Q252" s="312"/>
      <c r="R252" s="663"/>
      <c r="S252" s="594" t="s">
        <v>693</v>
      </c>
      <c r="T252" s="595">
        <v>44880</v>
      </c>
      <c r="U252" s="595">
        <v>44881</v>
      </c>
      <c r="V252" s="102" t="s">
        <v>694</v>
      </c>
      <c r="W252" s="588"/>
      <c r="X252" s="12" t="s">
        <v>257</v>
      </c>
    </row>
    <row r="253" spans="1:27" ht="15.75" customHeight="1" x14ac:dyDescent="0.25">
      <c r="A253" s="1401"/>
      <c r="B253" s="46"/>
      <c r="C253" s="1402"/>
      <c r="D253" s="12" t="s">
        <v>688</v>
      </c>
      <c r="E253" s="68">
        <v>47</v>
      </c>
      <c r="F253" s="275" t="s">
        <v>21</v>
      </c>
      <c r="G253" s="314" t="s">
        <v>442</v>
      </c>
      <c r="H253" s="310" t="s">
        <v>710</v>
      </c>
      <c r="I253" s="310" t="str">
        <f t="shared" si="18"/>
        <v>ce.0540019@ac-nancy-metz.fr</v>
      </c>
      <c r="J253" s="275" t="s">
        <v>711</v>
      </c>
      <c r="K253" s="275">
        <v>23</v>
      </c>
      <c r="L253" s="62">
        <f t="shared" si="17"/>
        <v>3.8333333333333335</v>
      </c>
      <c r="M253" s="275">
        <f t="shared" si="19"/>
        <v>4</v>
      </c>
      <c r="N253" s="312"/>
      <c r="O253" s="312"/>
      <c r="P253" s="312"/>
      <c r="Q253" s="312"/>
      <c r="R253" s="663"/>
      <c r="S253" s="594" t="s">
        <v>693</v>
      </c>
      <c r="T253" s="595">
        <v>44880</v>
      </c>
      <c r="U253" s="595">
        <v>44881</v>
      </c>
      <c r="V253" s="102" t="s">
        <v>694</v>
      </c>
      <c r="W253" s="588"/>
      <c r="X253" s="12" t="s">
        <v>257</v>
      </c>
    </row>
    <row r="254" spans="1:27" ht="15.75" customHeight="1" x14ac:dyDescent="0.25">
      <c r="A254" s="972"/>
      <c r="B254" s="972"/>
      <c r="C254" s="11" t="s">
        <v>55</v>
      </c>
      <c r="D254" s="12"/>
      <c r="E254" s="68"/>
      <c r="F254" s="12"/>
      <c r="G254" s="39"/>
      <c r="H254" s="40"/>
      <c r="I254" s="40"/>
      <c r="J254" s="12"/>
      <c r="K254" s="12"/>
      <c r="L254" s="12"/>
      <c r="M254" s="12"/>
      <c r="N254" s="41"/>
      <c r="O254" s="41"/>
      <c r="P254" s="41"/>
      <c r="Q254" s="41"/>
      <c r="R254" s="42"/>
      <c r="S254" s="41"/>
      <c r="T254" s="43"/>
      <c r="U254" s="43"/>
      <c r="V254" s="102"/>
      <c r="W254" s="588"/>
      <c r="X254" s="12"/>
    </row>
    <row r="255" spans="1:27" ht="18.75" x14ac:dyDescent="0.3">
      <c r="A255" s="57"/>
      <c r="B255" s="57"/>
      <c r="C255" s="57"/>
      <c r="D255" s="12"/>
      <c r="E255" s="12"/>
      <c r="F255" s="12"/>
      <c r="G255" s="12"/>
      <c r="H255" s="12"/>
      <c r="I255" s="12"/>
      <c r="J255" s="12"/>
      <c r="K255" s="12"/>
      <c r="L255" s="62">
        <f t="shared" si="17"/>
        <v>0</v>
      </c>
      <c r="M255" s="12"/>
      <c r="N255" s="41"/>
      <c r="O255" s="41"/>
      <c r="P255" s="41"/>
      <c r="Q255" s="41"/>
      <c r="R255" s="42"/>
      <c r="S255" s="41"/>
      <c r="T255" s="41"/>
      <c r="U255" s="41"/>
      <c r="V255" s="102"/>
      <c r="W255" s="588"/>
      <c r="X255" s="12"/>
    </row>
    <row r="256" spans="1:27" ht="18.75" customHeight="1" x14ac:dyDescent="0.35">
      <c r="A256" s="1402">
        <v>28</v>
      </c>
      <c r="B256" s="46">
        <v>1</v>
      </c>
      <c r="C256" s="1402">
        <v>71</v>
      </c>
      <c r="D256" s="12" t="s">
        <v>335</v>
      </c>
      <c r="E256" s="47">
        <v>54</v>
      </c>
      <c r="F256" s="329" t="s">
        <v>21</v>
      </c>
      <c r="G256" s="330" t="s">
        <v>712</v>
      </c>
      <c r="H256" s="331" t="s">
        <v>713</v>
      </c>
      <c r="I256" s="331" t="str">
        <f t="shared" si="18"/>
        <v>ce.0570038@ac-nancy-metz.fr</v>
      </c>
      <c r="J256" s="329" t="s">
        <v>714</v>
      </c>
      <c r="K256" s="329">
        <v>30</v>
      </c>
      <c r="L256" s="227">
        <f t="shared" si="17"/>
        <v>5</v>
      </c>
      <c r="M256" s="329">
        <f t="shared" si="19"/>
        <v>5</v>
      </c>
      <c r="N256" s="332">
        <f>SUM(M256:M263)</f>
        <v>56</v>
      </c>
      <c r="O256" s="332">
        <v>56</v>
      </c>
      <c r="P256" s="333">
        <v>44</v>
      </c>
      <c r="Q256" s="332"/>
      <c r="R256" s="655" t="s">
        <v>715</v>
      </c>
      <c r="S256" s="673" t="s">
        <v>693</v>
      </c>
      <c r="T256" s="334">
        <v>44880</v>
      </c>
      <c r="U256" s="657">
        <v>44881</v>
      </c>
      <c r="V256" s="103" t="s">
        <v>716</v>
      </c>
      <c r="W256" s="596"/>
      <c r="X256" s="12" t="s">
        <v>28</v>
      </c>
    </row>
    <row r="257" spans="1:24" s="1" customFormat="1" ht="18.75" customHeight="1" x14ac:dyDescent="0.25">
      <c r="A257" s="1402"/>
      <c r="B257" s="46">
        <v>1</v>
      </c>
      <c r="C257" s="1402"/>
      <c r="D257" s="12" t="s">
        <v>341</v>
      </c>
      <c r="E257" s="47">
        <v>54</v>
      </c>
      <c r="F257" s="329" t="s">
        <v>21</v>
      </c>
      <c r="G257" s="330" t="s">
        <v>717</v>
      </c>
      <c r="H257" s="331" t="s">
        <v>718</v>
      </c>
      <c r="I257" s="331" t="str">
        <f t="shared" si="18"/>
        <v>ce.0570328@ac-nancy-metz.fr</v>
      </c>
      <c r="J257" s="329" t="s">
        <v>719</v>
      </c>
      <c r="K257" s="329">
        <v>34</v>
      </c>
      <c r="L257" s="227">
        <f t="shared" si="17"/>
        <v>5.666666666666667</v>
      </c>
      <c r="M257" s="329">
        <f t="shared" si="19"/>
        <v>6</v>
      </c>
      <c r="N257" s="332"/>
      <c r="O257" s="332"/>
      <c r="P257" s="332"/>
      <c r="Q257" s="332"/>
      <c r="R257" s="669"/>
      <c r="S257" s="656" t="s">
        <v>693</v>
      </c>
      <c r="T257" s="334">
        <v>44880</v>
      </c>
      <c r="U257" s="657">
        <v>44881</v>
      </c>
      <c r="V257" s="103" t="s">
        <v>716</v>
      </c>
      <c r="W257" s="596"/>
      <c r="X257" s="12" t="s">
        <v>28</v>
      </c>
    </row>
    <row r="258" spans="1:24" s="1" customFormat="1" ht="18.75" customHeight="1" x14ac:dyDescent="0.25">
      <c r="A258" s="1402"/>
      <c r="B258" s="46">
        <v>1</v>
      </c>
      <c r="C258" s="1402"/>
      <c r="D258" s="12" t="s">
        <v>341</v>
      </c>
      <c r="E258" s="47">
        <v>54</v>
      </c>
      <c r="F258" s="329" t="s">
        <v>21</v>
      </c>
      <c r="G258" s="330" t="s">
        <v>720</v>
      </c>
      <c r="H258" s="331" t="s">
        <v>721</v>
      </c>
      <c r="I258" s="331" t="str">
        <f t="shared" si="18"/>
        <v>ce.0570074@ac-nancy-metz.fr</v>
      </c>
      <c r="J258" s="329" t="s">
        <v>722</v>
      </c>
      <c r="K258" s="329">
        <v>21</v>
      </c>
      <c r="L258" s="227">
        <f t="shared" si="17"/>
        <v>3.5</v>
      </c>
      <c r="M258" s="329">
        <f t="shared" si="19"/>
        <v>4</v>
      </c>
      <c r="N258" s="332"/>
      <c r="O258" s="332"/>
      <c r="P258" s="332"/>
      <c r="Q258" s="332"/>
      <c r="R258" s="669"/>
      <c r="S258" s="656" t="s">
        <v>693</v>
      </c>
      <c r="T258" s="334">
        <v>44880</v>
      </c>
      <c r="U258" s="657">
        <v>44881</v>
      </c>
      <c r="V258" s="103" t="s">
        <v>716</v>
      </c>
      <c r="W258" s="605"/>
      <c r="X258" s="12" t="s">
        <v>28</v>
      </c>
    </row>
    <row r="259" spans="1:24" s="1" customFormat="1" ht="18.75" customHeight="1" x14ac:dyDescent="0.25">
      <c r="A259" s="1402"/>
      <c r="B259" s="46">
        <v>1</v>
      </c>
      <c r="C259" s="1402"/>
      <c r="D259" s="12" t="s">
        <v>341</v>
      </c>
      <c r="E259" s="52" t="s">
        <v>723</v>
      </c>
      <c r="F259" s="329" t="s">
        <v>32</v>
      </c>
      <c r="G259" s="330" t="s">
        <v>724</v>
      </c>
      <c r="H259" s="331" t="s">
        <v>337</v>
      </c>
      <c r="I259" s="331" t="str">
        <f t="shared" si="18"/>
        <v>ce.0570095@ac-nancy-metz.fr</v>
      </c>
      <c r="J259" s="335" t="s">
        <v>725</v>
      </c>
      <c r="K259" s="335">
        <v>53</v>
      </c>
      <c r="L259" s="227">
        <f t="shared" si="17"/>
        <v>8.8333333333333339</v>
      </c>
      <c r="M259" s="329">
        <f t="shared" si="19"/>
        <v>9</v>
      </c>
      <c r="N259" s="332"/>
      <c r="O259" s="332"/>
      <c r="P259" s="332"/>
      <c r="Q259" s="332"/>
      <c r="R259" s="669"/>
      <c r="S259" s="656" t="s">
        <v>693</v>
      </c>
      <c r="T259" s="334">
        <v>44880</v>
      </c>
      <c r="U259" s="657">
        <v>44881</v>
      </c>
      <c r="V259" s="103" t="s">
        <v>716</v>
      </c>
      <c r="W259" s="606"/>
      <c r="X259" s="336" t="s">
        <v>28</v>
      </c>
    </row>
    <row r="260" spans="1:24" s="1" customFormat="1" ht="36" customHeight="1" x14ac:dyDescent="0.25">
      <c r="A260" s="1402"/>
      <c r="B260" s="46">
        <v>1</v>
      </c>
      <c r="C260" s="1402"/>
      <c r="D260" s="12" t="s">
        <v>341</v>
      </c>
      <c r="E260" s="52" t="s">
        <v>726</v>
      </c>
      <c r="F260" s="232" t="s">
        <v>35</v>
      </c>
      <c r="G260" s="337" t="s">
        <v>727</v>
      </c>
      <c r="H260" s="338" t="s">
        <v>728</v>
      </c>
      <c r="I260" s="338" t="str">
        <f t="shared" si="18"/>
        <v>ce.0570021@ac-nancy-metz.fr</v>
      </c>
      <c r="J260" s="339" t="s">
        <v>729</v>
      </c>
      <c r="K260" s="339">
        <v>61</v>
      </c>
      <c r="L260" s="227">
        <f t="shared" si="17"/>
        <v>10.166666666666666</v>
      </c>
      <c r="M260" s="339">
        <f t="shared" si="19"/>
        <v>11</v>
      </c>
      <c r="N260" s="340"/>
      <c r="O260" s="340"/>
      <c r="P260" s="340"/>
      <c r="Q260" s="246" t="s">
        <v>730</v>
      </c>
      <c r="R260" s="669"/>
      <c r="S260" s="656" t="s">
        <v>693</v>
      </c>
      <c r="T260" s="341">
        <v>44880</v>
      </c>
      <c r="U260" s="657">
        <v>44881</v>
      </c>
      <c r="V260" s="102" t="s">
        <v>716</v>
      </c>
      <c r="W260" s="607"/>
      <c r="X260" s="12" t="s">
        <v>28</v>
      </c>
    </row>
    <row r="261" spans="1:24" s="1" customFormat="1" ht="18.75" customHeight="1" x14ac:dyDescent="0.25">
      <c r="A261" s="1402"/>
      <c r="B261" s="46">
        <v>1</v>
      </c>
      <c r="C261" s="1402"/>
      <c r="D261" s="12" t="s">
        <v>341</v>
      </c>
      <c r="E261" s="47">
        <v>28</v>
      </c>
      <c r="F261" s="339" t="s">
        <v>21</v>
      </c>
      <c r="G261" s="337" t="s">
        <v>727</v>
      </c>
      <c r="H261" s="338" t="s">
        <v>728</v>
      </c>
      <c r="I261" s="338" t="str">
        <f t="shared" si="18"/>
        <v>ce.0572814@ac-nancy-metz.fr</v>
      </c>
      <c r="J261" s="339" t="s">
        <v>731</v>
      </c>
      <c r="K261" s="339">
        <v>39</v>
      </c>
      <c r="L261" s="227">
        <f t="shared" si="17"/>
        <v>6.5</v>
      </c>
      <c r="M261" s="339">
        <f t="shared" si="19"/>
        <v>7</v>
      </c>
      <c r="N261" s="340"/>
      <c r="O261" s="340"/>
      <c r="P261" s="340"/>
      <c r="Q261" s="340"/>
      <c r="R261" s="669"/>
      <c r="S261" s="656" t="s">
        <v>693</v>
      </c>
      <c r="T261" s="341">
        <v>44880</v>
      </c>
      <c r="U261" s="657">
        <v>44881</v>
      </c>
      <c r="V261" s="102" t="s">
        <v>716</v>
      </c>
      <c r="W261" s="588"/>
      <c r="X261" s="12" t="s">
        <v>28</v>
      </c>
    </row>
    <row r="262" spans="1:24" s="1" customFormat="1" ht="18.75" customHeight="1" x14ac:dyDescent="0.25">
      <c r="A262" s="1402"/>
      <c r="B262" s="46">
        <v>1</v>
      </c>
      <c r="C262" s="1402"/>
      <c r="D262" s="12" t="s">
        <v>341</v>
      </c>
      <c r="E262" s="47">
        <v>28</v>
      </c>
      <c r="F262" s="339" t="s">
        <v>21</v>
      </c>
      <c r="G262" s="337" t="s">
        <v>732</v>
      </c>
      <c r="H262" s="338" t="s">
        <v>733</v>
      </c>
      <c r="I262" s="338" t="str">
        <f t="shared" si="18"/>
        <v>ce.0570327@ac-nancy-metz.fr</v>
      </c>
      <c r="J262" s="339" t="s">
        <v>734</v>
      </c>
      <c r="K262" s="339">
        <v>33</v>
      </c>
      <c r="L262" s="227">
        <f t="shared" si="17"/>
        <v>5.5</v>
      </c>
      <c r="M262" s="339">
        <f t="shared" si="19"/>
        <v>6</v>
      </c>
      <c r="N262" s="340"/>
      <c r="O262" s="340"/>
      <c r="P262" s="340"/>
      <c r="Q262" s="340"/>
      <c r="R262" s="669"/>
      <c r="S262" s="656" t="s">
        <v>693</v>
      </c>
      <c r="T262" s="341">
        <v>44880</v>
      </c>
      <c r="U262" s="657">
        <v>44881</v>
      </c>
      <c r="V262" s="102" t="s">
        <v>716</v>
      </c>
      <c r="W262" s="588"/>
      <c r="X262" s="12" t="s">
        <v>28</v>
      </c>
    </row>
    <row r="263" spans="1:24" s="1" customFormat="1" ht="18.75" customHeight="1" x14ac:dyDescent="0.25">
      <c r="A263" s="1402"/>
      <c r="B263" s="46">
        <v>1</v>
      </c>
      <c r="C263" s="1402"/>
      <c r="D263" s="12" t="s">
        <v>341</v>
      </c>
      <c r="E263" s="47">
        <v>28</v>
      </c>
      <c r="F263" s="339" t="s">
        <v>21</v>
      </c>
      <c r="G263" s="337" t="s">
        <v>735</v>
      </c>
      <c r="H263" s="338" t="s">
        <v>736</v>
      </c>
      <c r="I263" s="338" t="str">
        <f t="shared" si="18"/>
        <v>ce.0570073@ac-nancy-metz.fr</v>
      </c>
      <c r="J263" s="339" t="s">
        <v>737</v>
      </c>
      <c r="K263" s="339">
        <v>45</v>
      </c>
      <c r="L263" s="227">
        <f t="shared" si="17"/>
        <v>7.5</v>
      </c>
      <c r="M263" s="339">
        <f t="shared" si="19"/>
        <v>8</v>
      </c>
      <c r="N263" s="340"/>
      <c r="O263" s="340"/>
      <c r="P263" s="340"/>
      <c r="Q263" s="340"/>
      <c r="R263" s="669"/>
      <c r="S263" s="656" t="s">
        <v>693</v>
      </c>
      <c r="T263" s="341">
        <v>44880</v>
      </c>
      <c r="U263" s="657">
        <v>44881</v>
      </c>
      <c r="V263" s="102" t="s">
        <v>716</v>
      </c>
      <c r="W263" s="588"/>
      <c r="X263" s="12" t="s">
        <v>28</v>
      </c>
    </row>
    <row r="264" spans="1:24" s="1" customFormat="1" ht="18.75" customHeight="1" x14ac:dyDescent="0.25">
      <c r="A264" s="11" t="s">
        <v>54</v>
      </c>
      <c r="B264" s="11"/>
      <c r="C264" s="11" t="s">
        <v>103</v>
      </c>
      <c r="D264" s="12"/>
      <c r="E264" s="47"/>
      <c r="F264" s="12"/>
      <c r="G264" s="39"/>
      <c r="H264" s="40"/>
      <c r="I264" s="40"/>
      <c r="J264" s="12"/>
      <c r="K264" s="12"/>
      <c r="L264" s="12"/>
      <c r="M264" s="12"/>
      <c r="N264" s="41"/>
      <c r="O264" s="41"/>
      <c r="P264" s="41"/>
      <c r="Q264" s="41"/>
      <c r="R264" s="42"/>
      <c r="S264" s="41"/>
      <c r="T264" s="43"/>
      <c r="U264" s="43"/>
      <c r="V264" s="102"/>
      <c r="W264" s="588"/>
      <c r="X264" s="12"/>
    </row>
    <row r="265" spans="1:24" s="1" customFormat="1" ht="18.75" x14ac:dyDescent="0.3">
      <c r="A265" s="57"/>
      <c r="B265" s="57"/>
      <c r="C265" s="57"/>
      <c r="D265" s="12"/>
      <c r="E265" s="12"/>
      <c r="F265" s="12"/>
      <c r="G265" s="12"/>
      <c r="H265" s="12"/>
      <c r="I265" s="12"/>
      <c r="J265" s="12"/>
      <c r="K265" s="12"/>
      <c r="L265" s="62">
        <f t="shared" si="17"/>
        <v>0</v>
      </c>
      <c r="M265" s="12"/>
      <c r="N265" s="41"/>
      <c r="O265" s="41"/>
      <c r="P265" s="41"/>
      <c r="Q265" s="41"/>
      <c r="R265" s="42"/>
      <c r="S265" s="41"/>
      <c r="T265" s="41"/>
      <c r="U265" s="41"/>
      <c r="V265" s="102"/>
      <c r="W265" s="588"/>
      <c r="X265" s="12"/>
    </row>
    <row r="266" spans="1:24" s="1" customFormat="1" ht="18.75" customHeight="1" x14ac:dyDescent="0.35">
      <c r="A266" s="1401">
        <v>29</v>
      </c>
      <c r="B266" s="584">
        <v>1</v>
      </c>
      <c r="C266" s="1418" t="s">
        <v>738</v>
      </c>
      <c r="D266" s="12" t="s">
        <v>250</v>
      </c>
      <c r="E266" s="47" t="s">
        <v>251</v>
      </c>
      <c r="F266" s="674" t="s">
        <v>35</v>
      </c>
      <c r="G266" s="91" t="s">
        <v>252</v>
      </c>
      <c r="H266" s="88" t="s">
        <v>253</v>
      </c>
      <c r="I266" s="88" t="str">
        <f t="shared" si="18"/>
        <v>ce.0570099@ac-nancy-metz.fr</v>
      </c>
      <c r="J266" s="89" t="s">
        <v>254</v>
      </c>
      <c r="K266" s="89">
        <v>132</v>
      </c>
      <c r="L266" s="80">
        <f t="shared" si="17"/>
        <v>22</v>
      </c>
      <c r="M266" s="89">
        <f t="shared" si="19"/>
        <v>22</v>
      </c>
      <c r="N266" s="92">
        <f>SUM(M266:M271)</f>
        <v>74</v>
      </c>
      <c r="O266" s="92">
        <v>75</v>
      </c>
      <c r="P266" s="675">
        <v>65</v>
      </c>
      <c r="Q266" s="92"/>
      <c r="R266" s="676" t="s">
        <v>739</v>
      </c>
      <c r="S266" s="627" t="s">
        <v>693</v>
      </c>
      <c r="T266" s="628">
        <v>44880</v>
      </c>
      <c r="U266" s="628">
        <v>44881</v>
      </c>
      <c r="V266" s="103" t="s">
        <v>740</v>
      </c>
      <c r="W266" s="596"/>
      <c r="X266" s="12" t="s">
        <v>62</v>
      </c>
    </row>
    <row r="267" spans="1:24" s="1" customFormat="1" ht="18.75" customHeight="1" x14ac:dyDescent="0.25">
      <c r="A267" s="1401"/>
      <c r="B267" s="584">
        <v>1</v>
      </c>
      <c r="C267" s="1402"/>
      <c r="D267" s="12" t="s">
        <v>259</v>
      </c>
      <c r="E267" s="47" t="s">
        <v>260</v>
      </c>
      <c r="F267" s="80" t="s">
        <v>21</v>
      </c>
      <c r="G267" s="214" t="s">
        <v>261</v>
      </c>
      <c r="H267" s="215" t="s">
        <v>253</v>
      </c>
      <c r="I267" s="215" t="str">
        <f t="shared" si="18"/>
        <v>ce.0572021@ac-nancy-metz.fr</v>
      </c>
      <c r="J267" s="80" t="s">
        <v>262</v>
      </c>
      <c r="K267" s="80">
        <v>41</v>
      </c>
      <c r="L267" s="80">
        <f t="shared" si="17"/>
        <v>6.833333333333333</v>
      </c>
      <c r="M267" s="80">
        <f t="shared" si="19"/>
        <v>7</v>
      </c>
      <c r="N267" s="216"/>
      <c r="O267" s="92"/>
      <c r="P267" s="216"/>
      <c r="Q267" s="216"/>
      <c r="R267" s="676"/>
      <c r="S267" s="627" t="s">
        <v>693</v>
      </c>
      <c r="T267" s="628">
        <v>44880</v>
      </c>
      <c r="U267" s="628">
        <v>44881</v>
      </c>
      <c r="V267" s="103" t="s">
        <v>740</v>
      </c>
      <c r="W267" s="596"/>
      <c r="X267" s="12" t="s">
        <v>62</v>
      </c>
    </row>
    <row r="268" spans="1:24" s="1" customFormat="1" ht="18.75" customHeight="1" x14ac:dyDescent="0.25">
      <c r="A268" s="1401"/>
      <c r="B268" s="584">
        <v>1</v>
      </c>
      <c r="C268" s="1402"/>
      <c r="D268" s="12" t="s">
        <v>259</v>
      </c>
      <c r="E268" s="47">
        <v>76</v>
      </c>
      <c r="F268" s="80" t="s">
        <v>21</v>
      </c>
      <c r="G268" s="214" t="s">
        <v>263</v>
      </c>
      <c r="H268" s="215" t="s">
        <v>253</v>
      </c>
      <c r="I268" s="215" t="str">
        <f t="shared" si="18"/>
        <v>ce.0572587@ac-nancy-metz.fr</v>
      </c>
      <c r="J268" s="80" t="s">
        <v>264</v>
      </c>
      <c r="K268" s="80">
        <v>49</v>
      </c>
      <c r="L268" s="80">
        <f t="shared" si="17"/>
        <v>8.1666666666666661</v>
      </c>
      <c r="M268" s="80">
        <f t="shared" si="19"/>
        <v>9</v>
      </c>
      <c r="N268" s="216"/>
      <c r="O268" s="216"/>
      <c r="P268" s="216"/>
      <c r="Q268" s="216"/>
      <c r="R268" s="676"/>
      <c r="S268" s="627" t="s">
        <v>693</v>
      </c>
      <c r="T268" s="628">
        <v>44880</v>
      </c>
      <c r="U268" s="628">
        <v>44881</v>
      </c>
      <c r="V268" s="103" t="s">
        <v>740</v>
      </c>
      <c r="W268" s="596"/>
      <c r="X268" s="12" t="s">
        <v>62</v>
      </c>
    </row>
    <row r="269" spans="1:24" s="1" customFormat="1" ht="18.75" customHeight="1" x14ac:dyDescent="0.25">
      <c r="A269" s="1401"/>
      <c r="B269" s="584">
        <v>1</v>
      </c>
      <c r="C269" s="1402"/>
      <c r="D269" s="12" t="s">
        <v>259</v>
      </c>
      <c r="E269" s="47">
        <v>76</v>
      </c>
      <c r="F269" s="80" t="s">
        <v>50</v>
      </c>
      <c r="G269" s="214" t="s">
        <v>265</v>
      </c>
      <c r="H269" s="215" t="s">
        <v>253</v>
      </c>
      <c r="I269" s="215" t="str">
        <f t="shared" si="18"/>
        <v>ce.0570098@ac-nancy-metz.fr</v>
      </c>
      <c r="J269" s="80" t="s">
        <v>266</v>
      </c>
      <c r="K269" s="80">
        <v>122</v>
      </c>
      <c r="L269" s="80">
        <f t="shared" si="17"/>
        <v>20.333333333333332</v>
      </c>
      <c r="M269" s="80">
        <f t="shared" si="19"/>
        <v>21</v>
      </c>
      <c r="N269" s="216"/>
      <c r="O269" s="216"/>
      <c r="P269" s="216"/>
      <c r="Q269" s="677" t="s">
        <v>419</v>
      </c>
      <c r="R269" s="676"/>
      <c r="S269" s="627" t="s">
        <v>693</v>
      </c>
      <c r="T269" s="628">
        <v>44880</v>
      </c>
      <c r="U269" s="628">
        <v>44881</v>
      </c>
      <c r="V269" s="102" t="s">
        <v>740</v>
      </c>
      <c r="W269" s="588"/>
      <c r="X269" s="12" t="s">
        <v>62</v>
      </c>
    </row>
    <row r="270" spans="1:24" s="1" customFormat="1" ht="18.75" customHeight="1" x14ac:dyDescent="0.25">
      <c r="A270" s="1401"/>
      <c r="B270" s="584">
        <v>1</v>
      </c>
      <c r="C270" s="1402"/>
      <c r="D270" s="12" t="s">
        <v>259</v>
      </c>
      <c r="E270" s="47">
        <v>76</v>
      </c>
      <c r="F270" s="80" t="s">
        <v>21</v>
      </c>
      <c r="G270" s="214" t="s">
        <v>267</v>
      </c>
      <c r="H270" s="215" t="s">
        <v>268</v>
      </c>
      <c r="I270" s="215" t="str">
        <f t="shared" si="18"/>
        <v>ce.0572363@ac-nancy-metz.fr</v>
      </c>
      <c r="J270" s="80" t="s">
        <v>269</v>
      </c>
      <c r="K270" s="80">
        <v>39</v>
      </c>
      <c r="L270" s="80">
        <f t="shared" si="17"/>
        <v>6.5</v>
      </c>
      <c r="M270" s="80">
        <f t="shared" si="19"/>
        <v>7</v>
      </c>
      <c r="N270" s="216"/>
      <c r="O270" s="216"/>
      <c r="P270" s="216"/>
      <c r="Q270" s="216"/>
      <c r="R270" s="676"/>
      <c r="S270" s="627" t="s">
        <v>693</v>
      </c>
      <c r="T270" s="628">
        <v>44880</v>
      </c>
      <c r="U270" s="628">
        <v>44881</v>
      </c>
      <c r="V270" s="102" t="s">
        <v>740</v>
      </c>
      <c r="W270" s="588"/>
      <c r="X270" s="12" t="s">
        <v>62</v>
      </c>
    </row>
    <row r="271" spans="1:24" s="1" customFormat="1" ht="18.75" customHeight="1" x14ac:dyDescent="0.25">
      <c r="A271" s="1401"/>
      <c r="B271" s="584">
        <v>1</v>
      </c>
      <c r="C271" s="1402"/>
      <c r="D271" s="12" t="s">
        <v>259</v>
      </c>
      <c r="E271" s="47">
        <v>15</v>
      </c>
      <c r="F271" s="89" t="s">
        <v>21</v>
      </c>
      <c r="G271" s="91" t="s">
        <v>270</v>
      </c>
      <c r="H271" s="88" t="s">
        <v>271</v>
      </c>
      <c r="I271" s="88" t="str">
        <f t="shared" si="18"/>
        <v>ce.0572184@ac-nancy-metz.fr</v>
      </c>
      <c r="J271" s="89" t="s">
        <v>272</v>
      </c>
      <c r="K271" s="89">
        <v>47</v>
      </c>
      <c r="L271" s="80">
        <f t="shared" si="17"/>
        <v>7.833333333333333</v>
      </c>
      <c r="M271" s="89">
        <f t="shared" si="19"/>
        <v>8</v>
      </c>
      <c r="N271" s="92"/>
      <c r="O271" s="92"/>
      <c r="P271" s="92"/>
      <c r="Q271" s="92"/>
      <c r="R271" s="676"/>
      <c r="S271" s="627" t="s">
        <v>693</v>
      </c>
      <c r="T271" s="628">
        <v>44880</v>
      </c>
      <c r="U271" s="628">
        <v>44881</v>
      </c>
      <c r="V271" s="102" t="s">
        <v>740</v>
      </c>
      <c r="W271" s="588"/>
      <c r="X271" s="12" t="s">
        <v>62</v>
      </c>
    </row>
    <row r="272" spans="1:24" s="1" customFormat="1" ht="18.75" customHeight="1" x14ac:dyDescent="0.25">
      <c r="A272" s="584" t="s">
        <v>55</v>
      </c>
      <c r="B272" s="584"/>
      <c r="C272" s="11" t="s">
        <v>741</v>
      </c>
      <c r="D272" s="12"/>
      <c r="E272" s="47"/>
      <c r="F272" s="678"/>
      <c r="G272" s="679"/>
      <c r="H272" s="680"/>
      <c r="I272" s="680"/>
      <c r="J272" s="678"/>
      <c r="K272" s="678"/>
      <c r="L272" s="678"/>
      <c r="M272" s="678"/>
      <c r="N272" s="681"/>
      <c r="O272" s="681"/>
      <c r="P272" s="681"/>
      <c r="Q272" s="681"/>
      <c r="R272" s="682"/>
      <c r="S272" s="681"/>
      <c r="T272" s="683"/>
      <c r="U272" s="683"/>
      <c r="V272" s="102"/>
      <c r="W272" s="588"/>
      <c r="X272" s="12"/>
    </row>
    <row r="273" spans="1:66" ht="18.75" x14ac:dyDescent="0.3">
      <c r="A273" s="57"/>
      <c r="B273" s="57"/>
      <c r="C273" s="57"/>
      <c r="D273" s="12"/>
      <c r="E273" s="12"/>
      <c r="F273" s="12"/>
      <c r="G273" s="12"/>
      <c r="H273" s="12"/>
      <c r="I273" s="12"/>
      <c r="J273" s="12"/>
      <c r="K273" s="12"/>
      <c r="L273" s="62">
        <f t="shared" si="17"/>
        <v>0</v>
      </c>
      <c r="M273" s="12"/>
      <c r="N273" s="41"/>
      <c r="O273" s="41"/>
      <c r="P273" s="41"/>
      <c r="Q273" s="41"/>
      <c r="R273" s="42"/>
      <c r="S273" s="41"/>
      <c r="T273" s="43"/>
      <c r="U273" s="43"/>
      <c r="V273" s="102"/>
      <c r="W273" s="588"/>
      <c r="X273" s="12"/>
    </row>
    <row r="274" spans="1:66" ht="18.75" customHeight="1" x14ac:dyDescent="0.35">
      <c r="A274" s="1402">
        <v>30</v>
      </c>
      <c r="B274" s="46">
        <v>1</v>
      </c>
      <c r="C274" s="1402">
        <v>73</v>
      </c>
      <c r="D274" s="12" t="s">
        <v>742</v>
      </c>
      <c r="E274" s="68">
        <v>62</v>
      </c>
      <c r="F274" s="135" t="s">
        <v>21</v>
      </c>
      <c r="G274" s="136" t="s">
        <v>743</v>
      </c>
      <c r="H274" s="137" t="s">
        <v>744</v>
      </c>
      <c r="I274" s="137" t="str">
        <f t="shared" si="18"/>
        <v>ce.0541469@ac-nancy-metz.fr</v>
      </c>
      <c r="J274" s="135" t="s">
        <v>745</v>
      </c>
      <c r="K274" s="135">
        <v>41</v>
      </c>
      <c r="L274" s="62">
        <f t="shared" si="17"/>
        <v>6.833333333333333</v>
      </c>
      <c r="M274" s="135">
        <f t="shared" si="19"/>
        <v>7</v>
      </c>
      <c r="N274" s="139">
        <f>SUM(M274:M281)</f>
        <v>73</v>
      </c>
      <c r="O274" s="139">
        <v>72</v>
      </c>
      <c r="P274" s="342">
        <v>58</v>
      </c>
      <c r="Q274" s="139"/>
      <c r="R274" s="645" t="s">
        <v>746</v>
      </c>
      <c r="S274" s="646" t="s">
        <v>693</v>
      </c>
      <c r="T274" s="343">
        <v>44880</v>
      </c>
      <c r="U274" s="647">
        <v>44881</v>
      </c>
      <c r="V274" s="102" t="s">
        <v>747</v>
      </c>
      <c r="W274" s="588"/>
      <c r="X274" s="12" t="s">
        <v>84</v>
      </c>
    </row>
    <row r="275" spans="1:66" ht="18.75" customHeight="1" x14ac:dyDescent="0.25">
      <c r="A275" s="1402"/>
      <c r="B275" s="46">
        <v>1</v>
      </c>
      <c r="C275" s="1402"/>
      <c r="D275" s="12" t="s">
        <v>742</v>
      </c>
      <c r="E275" s="68">
        <v>62</v>
      </c>
      <c r="F275" s="135" t="s">
        <v>21</v>
      </c>
      <c r="G275" s="136" t="s">
        <v>748</v>
      </c>
      <c r="H275" s="137" t="s">
        <v>744</v>
      </c>
      <c r="I275" s="137" t="str">
        <f t="shared" si="18"/>
        <v>ce.0540047@ac-nancy-metz.fr</v>
      </c>
      <c r="J275" s="135" t="s">
        <v>749</v>
      </c>
      <c r="K275" s="135">
        <v>31</v>
      </c>
      <c r="L275" s="62">
        <f t="shared" si="17"/>
        <v>5.166666666666667</v>
      </c>
      <c r="M275" s="135">
        <f t="shared" si="19"/>
        <v>6</v>
      </c>
      <c r="N275" s="139"/>
      <c r="O275" s="139"/>
      <c r="P275" s="139"/>
      <c r="Q275" s="139"/>
      <c r="R275" s="645"/>
      <c r="S275" s="646" t="s">
        <v>693</v>
      </c>
      <c r="T275" s="343">
        <v>44880</v>
      </c>
      <c r="U275" s="647">
        <v>44881</v>
      </c>
      <c r="V275" s="103" t="s">
        <v>747</v>
      </c>
      <c r="W275" s="596"/>
      <c r="X275" s="12" t="s">
        <v>84</v>
      </c>
    </row>
    <row r="276" spans="1:66" ht="36.75" customHeight="1" x14ac:dyDescent="0.25">
      <c r="A276" s="1402"/>
      <c r="B276" s="46">
        <v>1</v>
      </c>
      <c r="C276" s="1402"/>
      <c r="D276" s="923" t="s">
        <v>742</v>
      </c>
      <c r="E276" s="924" t="s">
        <v>750</v>
      </c>
      <c r="F276" s="783" t="s">
        <v>50</v>
      </c>
      <c r="G276" s="784" t="s">
        <v>751</v>
      </c>
      <c r="H276" s="785" t="s">
        <v>752</v>
      </c>
      <c r="I276" s="785" t="str">
        <f t="shared" si="18"/>
        <v>ce.0540070@ac-nancy-metz.fr</v>
      </c>
      <c r="J276" s="783" t="s">
        <v>753</v>
      </c>
      <c r="K276" s="783">
        <v>79</v>
      </c>
      <c r="L276" s="779">
        <f t="shared" si="17"/>
        <v>13.166666666666666</v>
      </c>
      <c r="M276" s="783">
        <f t="shared" si="19"/>
        <v>14</v>
      </c>
      <c r="N276" s="786"/>
      <c r="O276" s="786"/>
      <c r="P276" s="786"/>
      <c r="Q276" s="925" t="s">
        <v>754</v>
      </c>
      <c r="R276" s="645"/>
      <c r="S276" s="646" t="s">
        <v>693</v>
      </c>
      <c r="T276" s="344">
        <v>44880</v>
      </c>
      <c r="U276" s="647">
        <v>44881</v>
      </c>
      <c r="V276" s="103" t="s">
        <v>747</v>
      </c>
      <c r="W276" s="596"/>
      <c r="X276" s="12" t="s">
        <v>84</v>
      </c>
    </row>
    <row r="277" spans="1:66" s="345" customFormat="1" ht="18.75" customHeight="1" x14ac:dyDescent="0.35">
      <c r="A277" s="1426"/>
      <c r="B277" s="926"/>
      <c r="C277" s="1426"/>
      <c r="D277" s="917" t="s">
        <v>742</v>
      </c>
      <c r="E277" s="917">
        <v>35</v>
      </c>
      <c r="F277" s="917" t="s">
        <v>21</v>
      </c>
      <c r="G277" s="918" t="s">
        <v>751</v>
      </c>
      <c r="H277" s="919" t="s">
        <v>752</v>
      </c>
      <c r="I277" s="919" t="str">
        <f t="shared" si="18"/>
        <v>ce.0540111@ac-nancy-metz.fr</v>
      </c>
      <c r="J277" s="917" t="s">
        <v>755</v>
      </c>
      <c r="K277" s="917">
        <v>42</v>
      </c>
      <c r="L277" s="917">
        <f t="shared" si="17"/>
        <v>7</v>
      </c>
      <c r="M277" s="920">
        <v>0</v>
      </c>
      <c r="N277" s="921"/>
      <c r="O277" s="921"/>
      <c r="P277" s="921"/>
      <c r="Q277" s="921"/>
      <c r="R277" s="645"/>
      <c r="S277" s="646" t="s">
        <v>693</v>
      </c>
      <c r="T277" s="922">
        <v>44880</v>
      </c>
      <c r="U277" s="647">
        <v>44881</v>
      </c>
      <c r="V277" s="927" t="s">
        <v>747</v>
      </c>
      <c r="W277" s="588"/>
      <c r="X277" s="917" t="s">
        <v>84</v>
      </c>
      <c r="Y277" s="928"/>
      <c r="Z277" s="928"/>
      <c r="AA277" s="928"/>
      <c r="AB277" s="928"/>
      <c r="AC277" s="928"/>
      <c r="AD277" s="928"/>
      <c r="AE277" s="928"/>
      <c r="AF277" s="928"/>
      <c r="AG277" s="928"/>
      <c r="AH277" s="928"/>
      <c r="AI277" s="928"/>
      <c r="AJ277" s="928"/>
      <c r="AK277" s="928"/>
      <c r="AL277" s="928"/>
      <c r="AM277" s="928"/>
      <c r="AN277" s="928"/>
      <c r="AO277" s="928"/>
      <c r="AP277" s="928"/>
      <c r="AQ277" s="928"/>
      <c r="AR277" s="928"/>
      <c r="AS277" s="928"/>
      <c r="AT277" s="928"/>
      <c r="AU277" s="928"/>
      <c r="AV277" s="928"/>
      <c r="AW277" s="928"/>
      <c r="AX277" s="928"/>
      <c r="AY277" s="928"/>
      <c r="AZ277" s="928"/>
      <c r="BA277" s="928"/>
      <c r="BB277" s="928"/>
      <c r="BC277" s="928"/>
      <c r="BD277" s="928"/>
      <c r="BE277" s="928"/>
      <c r="BF277" s="928"/>
      <c r="BG277" s="928"/>
      <c r="BH277" s="928"/>
      <c r="BI277" s="928"/>
      <c r="BJ277" s="928"/>
      <c r="BK277" s="928"/>
      <c r="BL277" s="928"/>
      <c r="BM277" s="928"/>
      <c r="BN277" s="928"/>
    </row>
    <row r="278" spans="1:66" ht="18.75" customHeight="1" x14ac:dyDescent="0.25">
      <c r="A278" s="1402"/>
      <c r="B278" s="46">
        <v>1</v>
      </c>
      <c r="C278" s="1402"/>
      <c r="D278" s="12" t="s">
        <v>742</v>
      </c>
      <c r="E278" s="68">
        <v>35</v>
      </c>
      <c r="F278" s="122" t="s">
        <v>21</v>
      </c>
      <c r="G278" s="123" t="s">
        <v>756</v>
      </c>
      <c r="H278" s="124" t="s">
        <v>757</v>
      </c>
      <c r="I278" s="124" t="str">
        <f t="shared" si="18"/>
        <v>ce.0541515@ac-nancy-metz.fr</v>
      </c>
      <c r="J278" s="122" t="s">
        <v>758</v>
      </c>
      <c r="K278" s="122">
        <v>46</v>
      </c>
      <c r="L278" s="62">
        <f t="shared" si="17"/>
        <v>7.666666666666667</v>
      </c>
      <c r="M278" s="122">
        <f t="shared" si="19"/>
        <v>8</v>
      </c>
      <c r="N278" s="125"/>
      <c r="O278" s="125"/>
      <c r="P278" s="125"/>
      <c r="Q278" s="125"/>
      <c r="R278" s="645"/>
      <c r="S278" s="646" t="s">
        <v>693</v>
      </c>
      <c r="T278" s="344">
        <v>44880</v>
      </c>
      <c r="U278" s="647">
        <v>44881</v>
      </c>
      <c r="V278" s="102" t="s">
        <v>747</v>
      </c>
      <c r="W278" s="588"/>
      <c r="X278" s="12" t="s">
        <v>84</v>
      </c>
    </row>
    <row r="279" spans="1:66" s="834" customFormat="1" ht="18.75" customHeight="1" x14ac:dyDescent="0.3">
      <c r="A279" s="1402"/>
      <c r="B279" s="830"/>
      <c r="C279" s="1402"/>
      <c r="D279" s="929" t="s">
        <v>322</v>
      </c>
      <c r="E279" s="930">
        <v>75</v>
      </c>
      <c r="F279" s="931" t="s">
        <v>50</v>
      </c>
      <c r="G279" s="821" t="s">
        <v>323</v>
      </c>
      <c r="H279" s="822" t="s">
        <v>324</v>
      </c>
      <c r="I279" s="751" t="str">
        <f t="shared" si="18"/>
        <v>ce.0540038@ac-nancy-metz.fr</v>
      </c>
      <c r="J279" s="749" t="s">
        <v>325</v>
      </c>
      <c r="K279" s="717">
        <f>(L279+0)</f>
        <v>220</v>
      </c>
      <c r="L279" s="749">
        <v>220</v>
      </c>
      <c r="M279" s="717">
        <v>11</v>
      </c>
      <c r="N279" s="630"/>
      <c r="O279" s="630"/>
      <c r="P279" s="630"/>
      <c r="Q279" s="630"/>
      <c r="R279" s="694"/>
      <c r="S279" s="592" t="s">
        <v>693</v>
      </c>
      <c r="T279" s="794">
        <v>44880</v>
      </c>
      <c r="U279" s="593">
        <v>44881</v>
      </c>
      <c r="V279" s="840" t="s">
        <v>747</v>
      </c>
      <c r="W279" s="932" t="s">
        <v>2023</v>
      </c>
      <c r="X279" s="831" t="s">
        <v>84</v>
      </c>
      <c r="AA279" s="835" t="s">
        <v>759</v>
      </c>
    </row>
    <row r="280" spans="1:66" ht="18.75" customHeight="1" x14ac:dyDescent="0.25">
      <c r="A280" s="1402"/>
      <c r="B280" s="46">
        <v>1</v>
      </c>
      <c r="C280" s="1402"/>
      <c r="D280" s="12" t="s">
        <v>742</v>
      </c>
      <c r="E280" s="37" t="s">
        <v>760</v>
      </c>
      <c r="F280" s="140" t="s">
        <v>35</v>
      </c>
      <c r="G280" s="346" t="s">
        <v>761</v>
      </c>
      <c r="H280" s="347" t="s">
        <v>762</v>
      </c>
      <c r="I280" s="347" t="str">
        <f t="shared" si="18"/>
        <v>ce.0542208@ac-nancy-metz.fr</v>
      </c>
      <c r="J280" s="163" t="s">
        <v>763</v>
      </c>
      <c r="K280" s="163">
        <v>123</v>
      </c>
      <c r="L280" s="62">
        <f t="shared" si="17"/>
        <v>20.5</v>
      </c>
      <c r="M280" s="163">
        <f t="shared" si="19"/>
        <v>21</v>
      </c>
      <c r="N280" s="348"/>
      <c r="O280" s="348"/>
      <c r="P280" s="348"/>
      <c r="Q280" s="348"/>
      <c r="R280" s="645"/>
      <c r="S280" s="646" t="s">
        <v>693</v>
      </c>
      <c r="T280" s="349">
        <v>44880</v>
      </c>
      <c r="U280" s="647">
        <v>44881</v>
      </c>
      <c r="V280" s="102" t="s">
        <v>747</v>
      </c>
      <c r="W280" s="588"/>
      <c r="X280" s="12" t="s">
        <v>84</v>
      </c>
    </row>
    <row r="281" spans="1:66" ht="18.75" customHeight="1" x14ac:dyDescent="0.25">
      <c r="A281" s="1402"/>
      <c r="B281" s="46">
        <v>1</v>
      </c>
      <c r="C281" s="1402"/>
      <c r="D281" s="12" t="s">
        <v>742</v>
      </c>
      <c r="E281" s="68">
        <v>59</v>
      </c>
      <c r="F281" s="163" t="s">
        <v>21</v>
      </c>
      <c r="G281" s="346" t="s">
        <v>764</v>
      </c>
      <c r="H281" s="347" t="s">
        <v>762</v>
      </c>
      <c r="I281" s="347" t="str">
        <f t="shared" si="18"/>
        <v>ce.0541776@ac-nancy-metz.fr</v>
      </c>
      <c r="J281" s="163" t="s">
        <v>765</v>
      </c>
      <c r="K281" s="163">
        <v>32</v>
      </c>
      <c r="L281" s="62">
        <f t="shared" si="17"/>
        <v>5.333333333333333</v>
      </c>
      <c r="M281" s="163">
        <f t="shared" si="19"/>
        <v>6</v>
      </c>
      <c r="N281" s="348"/>
      <c r="O281" s="348"/>
      <c r="P281" s="348"/>
      <c r="Q281" s="348"/>
      <c r="R281" s="645"/>
      <c r="S281" s="646" t="s">
        <v>693</v>
      </c>
      <c r="T281" s="349">
        <v>44880</v>
      </c>
      <c r="U281" s="647">
        <v>44881</v>
      </c>
      <c r="V281" s="102" t="s">
        <v>747</v>
      </c>
      <c r="W281" s="588"/>
      <c r="X281" s="12" t="s">
        <v>84</v>
      </c>
    </row>
    <row r="282" spans="1:66" ht="18.75" customHeight="1" x14ac:dyDescent="0.25">
      <c r="A282" s="11" t="s">
        <v>103</v>
      </c>
      <c r="B282" s="11"/>
      <c r="C282" s="11" t="s">
        <v>54</v>
      </c>
      <c r="D282" s="12"/>
      <c r="E282" s="68"/>
      <c r="F282" s="12"/>
      <c r="G282" s="39"/>
      <c r="H282" s="40"/>
      <c r="I282" s="40"/>
      <c r="J282" s="12"/>
      <c r="K282" s="12"/>
      <c r="L282" s="12"/>
      <c r="M282" s="12"/>
      <c r="N282" s="41"/>
      <c r="O282" s="41"/>
      <c r="P282" s="41"/>
      <c r="Q282" s="41"/>
      <c r="R282" s="42"/>
      <c r="S282" s="41"/>
      <c r="T282" s="43"/>
      <c r="U282" s="43"/>
      <c r="V282" s="102"/>
      <c r="W282" s="588"/>
      <c r="X282" s="12"/>
    </row>
    <row r="283" spans="1:66" ht="18.75" x14ac:dyDescent="0.3">
      <c r="A283" s="57"/>
      <c r="B283" s="57"/>
      <c r="C283" s="57"/>
      <c r="D283" s="12"/>
      <c r="E283" s="12"/>
      <c r="F283" s="12"/>
      <c r="G283" s="12"/>
      <c r="H283" s="12"/>
      <c r="I283" s="12"/>
      <c r="J283" s="12"/>
      <c r="K283" s="12"/>
      <c r="L283" s="62">
        <f t="shared" si="17"/>
        <v>0</v>
      </c>
      <c r="M283" s="12"/>
      <c r="N283" s="41"/>
      <c r="O283" s="41"/>
      <c r="P283" s="41"/>
      <c r="Q283" s="41"/>
      <c r="R283" s="42"/>
      <c r="S283" s="41"/>
      <c r="T283" s="41"/>
      <c r="U283" s="41"/>
      <c r="V283" s="102"/>
      <c r="W283" s="588"/>
      <c r="X283" s="12"/>
    </row>
    <row r="284" spans="1:66" s="834" customFormat="1" ht="18.75" customHeight="1" x14ac:dyDescent="0.35">
      <c r="A284" s="1406">
        <v>31</v>
      </c>
      <c r="B284" s="830"/>
      <c r="C284" s="1409">
        <v>74</v>
      </c>
      <c r="D284" s="831" t="s">
        <v>497</v>
      </c>
      <c r="E284" s="930">
        <v>24</v>
      </c>
      <c r="F284" s="931" t="s">
        <v>32</v>
      </c>
      <c r="G284" s="933" t="s">
        <v>766</v>
      </c>
      <c r="H284" s="934" t="s">
        <v>767</v>
      </c>
      <c r="I284" s="714" t="str">
        <f t="shared" si="18"/>
        <v>ce.0570051@ac-nancy-metz.fr</v>
      </c>
      <c r="J284" s="819" t="s">
        <v>768</v>
      </c>
      <c r="K284" s="819">
        <v>82</v>
      </c>
      <c r="L284" s="715">
        <f t="shared" si="17"/>
        <v>13.666666666666666</v>
      </c>
      <c r="M284" s="713">
        <f t="shared" si="19"/>
        <v>14</v>
      </c>
      <c r="N284" s="774">
        <f>SUM(M284:M289)</f>
        <v>79</v>
      </c>
      <c r="O284" s="774">
        <v>79</v>
      </c>
      <c r="P284" s="935">
        <v>75</v>
      </c>
      <c r="Q284" s="774"/>
      <c r="R284" s="936" t="s">
        <v>769</v>
      </c>
      <c r="S284" s="774" t="s">
        <v>770</v>
      </c>
      <c r="T284" s="795">
        <v>44887</v>
      </c>
      <c r="U284" s="795">
        <v>44888</v>
      </c>
      <c r="V284" s="833" t="s">
        <v>771</v>
      </c>
      <c r="W284" s="1041"/>
      <c r="X284" s="831" t="s">
        <v>109</v>
      </c>
      <c r="AA284" s="835" t="s">
        <v>426</v>
      </c>
    </row>
    <row r="285" spans="1:66" ht="18.75" customHeight="1" x14ac:dyDescent="0.25">
      <c r="A285" s="1407"/>
      <c r="B285" s="584">
        <v>1</v>
      </c>
      <c r="C285" s="1410"/>
      <c r="D285" s="12" t="s">
        <v>505</v>
      </c>
      <c r="E285" s="47">
        <v>51</v>
      </c>
      <c r="F285" s="227" t="s">
        <v>35</v>
      </c>
      <c r="G285" s="228" t="s">
        <v>772</v>
      </c>
      <c r="H285" s="229" t="s">
        <v>773</v>
      </c>
      <c r="I285" s="229" t="str">
        <f t="shared" si="18"/>
        <v>ce.0570085@ac-nancy-metz.fr</v>
      </c>
      <c r="J285" s="227" t="s">
        <v>774</v>
      </c>
      <c r="K285" s="227">
        <v>132</v>
      </c>
      <c r="L285" s="227">
        <f t="shared" si="17"/>
        <v>22</v>
      </c>
      <c r="M285" s="227">
        <f t="shared" si="19"/>
        <v>22</v>
      </c>
      <c r="N285" s="656"/>
      <c r="O285" s="656"/>
      <c r="P285" s="656"/>
      <c r="Q285" s="656"/>
      <c r="R285" s="234"/>
      <c r="S285" s="230" t="s">
        <v>770</v>
      </c>
      <c r="T285" s="235">
        <v>44887</v>
      </c>
      <c r="U285" s="235">
        <v>44888</v>
      </c>
      <c r="V285" s="103" t="s">
        <v>771</v>
      </c>
      <c r="W285" s="596"/>
      <c r="X285" s="12" t="s">
        <v>109</v>
      </c>
    </row>
    <row r="286" spans="1:66" ht="18.75" customHeight="1" x14ac:dyDescent="0.25">
      <c r="A286" s="1407"/>
      <c r="B286" s="584">
        <v>1</v>
      </c>
      <c r="C286" s="1410"/>
      <c r="D286" s="12" t="s">
        <v>505</v>
      </c>
      <c r="E286" s="47">
        <v>51</v>
      </c>
      <c r="F286" s="227" t="s">
        <v>21</v>
      </c>
      <c r="G286" s="228" t="s">
        <v>775</v>
      </c>
      <c r="H286" s="229" t="s">
        <v>776</v>
      </c>
      <c r="I286" s="229" t="str">
        <f t="shared" si="18"/>
        <v>ce.0572488@ac-nancy-metz.fr</v>
      </c>
      <c r="J286" s="227" t="s">
        <v>777</v>
      </c>
      <c r="K286" s="227">
        <v>49</v>
      </c>
      <c r="L286" s="227">
        <f t="shared" si="17"/>
        <v>8.1666666666666661</v>
      </c>
      <c r="M286" s="227">
        <f t="shared" si="19"/>
        <v>9</v>
      </c>
      <c r="N286" s="230"/>
      <c r="O286" s="230"/>
      <c r="P286" s="230"/>
      <c r="Q286" s="230"/>
      <c r="R286" s="234"/>
      <c r="S286" s="230" t="s">
        <v>770</v>
      </c>
      <c r="T286" s="235">
        <v>44887</v>
      </c>
      <c r="U286" s="235">
        <v>44888</v>
      </c>
      <c r="V286" s="103" t="s">
        <v>771</v>
      </c>
      <c r="W286" s="596"/>
      <c r="X286" s="12" t="s">
        <v>109</v>
      </c>
    </row>
    <row r="287" spans="1:66" ht="18.75" customHeight="1" x14ac:dyDescent="0.25">
      <c r="A287" s="1407"/>
      <c r="B287" s="584">
        <v>1</v>
      </c>
      <c r="C287" s="1410"/>
      <c r="D287" s="12" t="s">
        <v>505</v>
      </c>
      <c r="E287" s="47">
        <v>51</v>
      </c>
      <c r="F287" s="227" t="s">
        <v>21</v>
      </c>
      <c r="G287" s="228" t="s">
        <v>122</v>
      </c>
      <c r="H287" s="229" t="s">
        <v>778</v>
      </c>
      <c r="I287" s="229" t="str">
        <f t="shared" si="18"/>
        <v>ce.0572176@ac-nancy-metz.fr</v>
      </c>
      <c r="J287" s="227" t="s">
        <v>779</v>
      </c>
      <c r="K287" s="227">
        <v>36</v>
      </c>
      <c r="L287" s="227">
        <f t="shared" si="17"/>
        <v>6</v>
      </c>
      <c r="M287" s="227">
        <f t="shared" si="19"/>
        <v>6</v>
      </c>
      <c r="N287" s="230"/>
      <c r="O287" s="230"/>
      <c r="P287" s="230"/>
      <c r="Q287" s="230"/>
      <c r="R287" s="234"/>
      <c r="S287" s="230" t="s">
        <v>770</v>
      </c>
      <c r="T287" s="235">
        <v>44887</v>
      </c>
      <c r="U287" s="235">
        <v>44888</v>
      </c>
      <c r="V287" s="103" t="s">
        <v>771</v>
      </c>
      <c r="W287" s="596"/>
      <c r="X287" s="12" t="s">
        <v>109</v>
      </c>
    </row>
    <row r="288" spans="1:66" ht="18.75" customHeight="1" x14ac:dyDescent="0.25">
      <c r="A288" s="1407"/>
      <c r="B288" s="584">
        <v>1</v>
      </c>
      <c r="C288" s="1410"/>
      <c r="D288" s="12" t="s">
        <v>505</v>
      </c>
      <c r="E288" s="37" t="s">
        <v>780</v>
      </c>
      <c r="F288" s="356" t="s">
        <v>35</v>
      </c>
      <c r="G288" s="357" t="s">
        <v>781</v>
      </c>
      <c r="H288" s="358" t="s">
        <v>776</v>
      </c>
      <c r="I288" s="358" t="str">
        <f t="shared" si="18"/>
        <v>ce.0570087@ac-nancy-metz.fr</v>
      </c>
      <c r="J288" s="356" t="s">
        <v>782</v>
      </c>
      <c r="K288" s="356">
        <v>131</v>
      </c>
      <c r="L288" s="227">
        <f t="shared" si="17"/>
        <v>21.833333333333332</v>
      </c>
      <c r="M288" s="356">
        <f t="shared" si="19"/>
        <v>22</v>
      </c>
      <c r="N288" s="359"/>
      <c r="O288" s="359"/>
      <c r="P288" s="359"/>
      <c r="Q288" s="684" t="s">
        <v>783</v>
      </c>
      <c r="R288" s="234"/>
      <c r="S288" s="230" t="s">
        <v>770</v>
      </c>
      <c r="T288" s="235">
        <v>44887</v>
      </c>
      <c r="U288" s="235">
        <v>44888</v>
      </c>
      <c r="V288" s="102" t="s">
        <v>771</v>
      </c>
      <c r="W288" s="588"/>
      <c r="X288" s="12" t="s">
        <v>109</v>
      </c>
    </row>
    <row r="289" spans="1:24" s="1" customFormat="1" ht="18.75" customHeight="1" x14ac:dyDescent="0.25">
      <c r="A289" s="1408"/>
      <c r="B289" s="584">
        <v>1</v>
      </c>
      <c r="C289" s="1411"/>
      <c r="D289" s="12" t="s">
        <v>505</v>
      </c>
      <c r="E289" s="68">
        <v>60</v>
      </c>
      <c r="F289" s="356" t="s">
        <v>21</v>
      </c>
      <c r="G289" s="357" t="s">
        <v>784</v>
      </c>
      <c r="H289" s="358" t="s">
        <v>773</v>
      </c>
      <c r="I289" s="358" t="str">
        <f t="shared" si="18"/>
        <v>ce.0570143@ac-nancy-metz.fr</v>
      </c>
      <c r="J289" s="356" t="s">
        <v>785</v>
      </c>
      <c r="K289" s="356">
        <v>36</v>
      </c>
      <c r="L289" s="227">
        <f t="shared" si="17"/>
        <v>6</v>
      </c>
      <c r="M289" s="356">
        <f t="shared" si="19"/>
        <v>6</v>
      </c>
      <c r="N289" s="359"/>
      <c r="O289" s="359"/>
      <c r="P289" s="359"/>
      <c r="Q289" s="359"/>
      <c r="R289" s="234"/>
      <c r="S289" s="230" t="s">
        <v>770</v>
      </c>
      <c r="T289" s="235">
        <v>44887</v>
      </c>
      <c r="U289" s="235">
        <v>44888</v>
      </c>
      <c r="V289" s="102" t="s">
        <v>771</v>
      </c>
      <c r="W289" s="588"/>
      <c r="X289" s="12" t="s">
        <v>109</v>
      </c>
    </row>
    <row r="290" spans="1:24" s="1" customFormat="1" ht="18.75" customHeight="1" x14ac:dyDescent="0.25">
      <c r="A290" s="584" t="s">
        <v>786</v>
      </c>
      <c r="B290" s="584"/>
      <c r="C290" s="11" t="s">
        <v>55</v>
      </c>
      <c r="D290" s="12"/>
      <c r="E290" s="68"/>
      <c r="F290" s="12"/>
      <c r="G290" s="39"/>
      <c r="H290" s="40"/>
      <c r="I290" s="40"/>
      <c r="J290" s="12"/>
      <c r="K290" s="12"/>
      <c r="L290" s="12"/>
      <c r="M290" s="12"/>
      <c r="N290" s="41"/>
      <c r="O290" s="41"/>
      <c r="P290" s="41"/>
      <c r="Q290" s="41"/>
      <c r="R290" s="42"/>
      <c r="S290" s="41"/>
      <c r="T290" s="43"/>
      <c r="U290" s="43"/>
      <c r="V290" s="102"/>
      <c r="W290" s="588"/>
      <c r="X290" s="12"/>
    </row>
    <row r="291" spans="1:24" s="1" customFormat="1" ht="18.75" x14ac:dyDescent="0.3">
      <c r="A291" s="57"/>
      <c r="B291" s="57"/>
      <c r="C291" s="57"/>
      <c r="D291" s="12"/>
      <c r="E291" s="12"/>
      <c r="F291" s="12"/>
      <c r="G291" s="12"/>
      <c r="H291" s="12"/>
      <c r="I291" s="12"/>
      <c r="J291" s="12"/>
      <c r="K291" s="12"/>
      <c r="L291" s="62">
        <f t="shared" ref="L291:L353" si="20">K291/6</f>
        <v>0</v>
      </c>
      <c r="M291" s="12"/>
      <c r="N291" s="41"/>
      <c r="O291" s="41"/>
      <c r="P291" s="41"/>
      <c r="Q291" s="41"/>
      <c r="R291" s="42"/>
      <c r="S291" s="41"/>
      <c r="T291" s="41"/>
      <c r="U291" s="41"/>
      <c r="V291" s="102"/>
      <c r="W291" s="588"/>
      <c r="X291" s="12"/>
    </row>
    <row r="292" spans="1:24" s="1" customFormat="1" ht="48.75" customHeight="1" x14ac:dyDescent="0.25">
      <c r="A292" s="1403" t="s">
        <v>787</v>
      </c>
      <c r="B292" s="585"/>
      <c r="C292" s="1402">
        <v>76</v>
      </c>
      <c r="D292" s="12" t="s">
        <v>788</v>
      </c>
      <c r="E292" s="120" t="s">
        <v>789</v>
      </c>
      <c r="F292" s="135" t="s">
        <v>50</v>
      </c>
      <c r="G292" s="136" t="s">
        <v>526</v>
      </c>
      <c r="H292" s="137" t="s">
        <v>790</v>
      </c>
      <c r="I292" s="137" t="str">
        <f t="shared" ref="I292:I353" si="21">"ce."&amp;LEFT(J292,7)&amp;"@ac-nancy-metz.fr"</f>
        <v>ce.0570057@ac-nancy-metz.fr</v>
      </c>
      <c r="J292" s="135" t="s">
        <v>791</v>
      </c>
      <c r="K292" s="135">
        <v>186</v>
      </c>
      <c r="L292" s="62">
        <f t="shared" si="20"/>
        <v>31</v>
      </c>
      <c r="M292" s="135">
        <f t="shared" ref="M292:M353" si="22">ROUNDUP(L292,0)</f>
        <v>31</v>
      </c>
      <c r="N292" s="139">
        <f>SUM(M292:M296)</f>
        <v>60</v>
      </c>
      <c r="O292" s="139">
        <v>59</v>
      </c>
      <c r="P292" s="217">
        <v>0</v>
      </c>
      <c r="Q292" s="354" t="s">
        <v>792</v>
      </c>
      <c r="R292" s="645" t="s">
        <v>793</v>
      </c>
      <c r="S292" s="646" t="s">
        <v>770</v>
      </c>
      <c r="T292" s="647">
        <v>44887</v>
      </c>
      <c r="U292" s="647">
        <v>44888</v>
      </c>
      <c r="V292" s="586" t="s">
        <v>794</v>
      </c>
      <c r="W292" s="588"/>
      <c r="X292" s="12" t="s">
        <v>138</v>
      </c>
    </row>
    <row r="293" spans="1:24" s="1" customFormat="1" ht="15.75" customHeight="1" x14ac:dyDescent="0.25">
      <c r="A293" s="1401"/>
      <c r="B293" s="584"/>
      <c r="C293" s="1402"/>
      <c r="D293" s="12" t="s">
        <v>795</v>
      </c>
      <c r="E293" s="121">
        <v>5</v>
      </c>
      <c r="F293" s="122" t="s">
        <v>21</v>
      </c>
      <c r="G293" s="123" t="s">
        <v>796</v>
      </c>
      <c r="H293" s="124" t="s">
        <v>469</v>
      </c>
      <c r="I293" s="124" t="str">
        <f t="shared" si="21"/>
        <v>ce.0572350@ac-nancy-metz.fr</v>
      </c>
      <c r="J293" s="122" t="s">
        <v>797</v>
      </c>
      <c r="K293" s="122">
        <v>45</v>
      </c>
      <c r="L293" s="62">
        <f t="shared" si="20"/>
        <v>7.5</v>
      </c>
      <c r="M293" s="122">
        <f t="shared" si="22"/>
        <v>8</v>
      </c>
      <c r="N293" s="125"/>
      <c r="O293" s="33"/>
      <c r="P293" s="685"/>
      <c r="Q293" s="1424" t="s">
        <v>798</v>
      </c>
      <c r="R293" s="645"/>
      <c r="S293" s="646" t="s">
        <v>770</v>
      </c>
      <c r="T293" s="647">
        <v>44887</v>
      </c>
      <c r="U293" s="647">
        <v>44888</v>
      </c>
      <c r="V293" s="586" t="s">
        <v>794</v>
      </c>
      <c r="W293" s="588"/>
      <c r="X293" s="12" t="s">
        <v>138</v>
      </c>
    </row>
    <row r="294" spans="1:24" s="1" customFormat="1" ht="45" customHeight="1" x14ac:dyDescent="0.25">
      <c r="A294" s="1401"/>
      <c r="B294" s="584"/>
      <c r="C294" s="1402"/>
      <c r="D294" s="12" t="s">
        <v>795</v>
      </c>
      <c r="E294" s="13">
        <v>67</v>
      </c>
      <c r="F294" s="135" t="s">
        <v>21</v>
      </c>
      <c r="G294" s="136" t="s">
        <v>799</v>
      </c>
      <c r="H294" s="137" t="s">
        <v>800</v>
      </c>
      <c r="I294" s="137" t="str">
        <f t="shared" si="21"/>
        <v>ce.0572013@ac-nancy-metz.fr</v>
      </c>
      <c r="J294" s="135" t="s">
        <v>801</v>
      </c>
      <c r="K294" s="135">
        <v>49</v>
      </c>
      <c r="L294" s="62">
        <f t="shared" si="20"/>
        <v>8.1666666666666661</v>
      </c>
      <c r="M294" s="135">
        <f t="shared" si="22"/>
        <v>9</v>
      </c>
      <c r="N294" s="139"/>
      <c r="O294" s="686"/>
      <c r="P294" s="685"/>
      <c r="Q294" s="1425"/>
      <c r="R294" s="645"/>
      <c r="S294" s="646" t="s">
        <v>770</v>
      </c>
      <c r="T294" s="647">
        <v>44887</v>
      </c>
      <c r="U294" s="647">
        <v>44888</v>
      </c>
      <c r="V294" s="586" t="s">
        <v>794</v>
      </c>
      <c r="W294" s="588"/>
      <c r="X294" s="12" t="s">
        <v>138</v>
      </c>
    </row>
    <row r="295" spans="1:24" s="1" customFormat="1" ht="15.75" customHeight="1" x14ac:dyDescent="0.25">
      <c r="A295" s="1401"/>
      <c r="B295" s="584"/>
      <c r="C295" s="1402"/>
      <c r="D295" s="12" t="s">
        <v>795</v>
      </c>
      <c r="E295" s="13">
        <v>67</v>
      </c>
      <c r="F295" s="135" t="s">
        <v>21</v>
      </c>
      <c r="G295" s="136" t="s">
        <v>802</v>
      </c>
      <c r="H295" s="137" t="s">
        <v>803</v>
      </c>
      <c r="I295" s="137" t="str">
        <f t="shared" si="21"/>
        <v>ce.0572354@ac-nancy-metz.fr</v>
      </c>
      <c r="J295" s="135" t="s">
        <v>804</v>
      </c>
      <c r="K295" s="135">
        <v>35</v>
      </c>
      <c r="L295" s="62">
        <f t="shared" si="20"/>
        <v>5.833333333333333</v>
      </c>
      <c r="M295" s="135">
        <f t="shared" si="22"/>
        <v>6</v>
      </c>
      <c r="N295" s="139"/>
      <c r="O295" s="139"/>
      <c r="P295" s="139"/>
      <c r="Q295" s="139"/>
      <c r="R295" s="645"/>
      <c r="S295" s="646" t="s">
        <v>770</v>
      </c>
      <c r="T295" s="647">
        <v>44887</v>
      </c>
      <c r="U295" s="647">
        <v>44888</v>
      </c>
      <c r="V295" s="586" t="s">
        <v>794</v>
      </c>
      <c r="W295" s="588"/>
      <c r="X295" s="12" t="s">
        <v>138</v>
      </c>
    </row>
    <row r="296" spans="1:24" s="1" customFormat="1" ht="15.75" customHeight="1" x14ac:dyDescent="0.25">
      <c r="A296" s="1401"/>
      <c r="B296" s="584"/>
      <c r="C296" s="1402"/>
      <c r="D296" s="12" t="s">
        <v>795</v>
      </c>
      <c r="E296" s="13">
        <v>67</v>
      </c>
      <c r="F296" s="135" t="s">
        <v>21</v>
      </c>
      <c r="G296" s="136" t="s">
        <v>371</v>
      </c>
      <c r="H296" s="137" t="s">
        <v>805</v>
      </c>
      <c r="I296" s="137" t="str">
        <f t="shared" si="21"/>
        <v>ce.0570020@ac-nancy-metz.fr</v>
      </c>
      <c r="J296" s="135" t="s">
        <v>806</v>
      </c>
      <c r="K296" s="135">
        <v>33</v>
      </c>
      <c r="L296" s="62">
        <f t="shared" si="20"/>
        <v>5.5</v>
      </c>
      <c r="M296" s="135">
        <f t="shared" si="22"/>
        <v>6</v>
      </c>
      <c r="N296" s="139"/>
      <c r="O296" s="139"/>
      <c r="P296" s="139"/>
      <c r="Q296" s="139"/>
      <c r="R296" s="645"/>
      <c r="S296" s="646" t="s">
        <v>770</v>
      </c>
      <c r="T296" s="647">
        <v>44887</v>
      </c>
      <c r="U296" s="647">
        <v>44888</v>
      </c>
      <c r="V296" s="586" t="s">
        <v>794</v>
      </c>
      <c r="W296" s="588"/>
      <c r="X296" s="12" t="s">
        <v>138</v>
      </c>
    </row>
    <row r="297" spans="1:24" s="1" customFormat="1" ht="15.75" customHeight="1" x14ac:dyDescent="0.25">
      <c r="A297" s="11" t="s">
        <v>54</v>
      </c>
      <c r="B297" s="11"/>
      <c r="C297" s="11" t="s">
        <v>55</v>
      </c>
      <c r="D297" s="12"/>
      <c r="E297" s="13"/>
      <c r="F297" s="12"/>
      <c r="G297" s="39"/>
      <c r="H297" s="40"/>
      <c r="I297" s="40"/>
      <c r="J297" s="12"/>
      <c r="K297" s="12"/>
      <c r="L297" s="12"/>
      <c r="M297" s="12"/>
      <c r="N297" s="41"/>
      <c r="O297" s="41"/>
      <c r="P297" s="41"/>
      <c r="Q297" s="41"/>
      <c r="R297" s="42"/>
      <c r="S297" s="41"/>
      <c r="T297" s="43"/>
      <c r="U297" s="43"/>
      <c r="V297" s="102"/>
      <c r="W297" s="588"/>
      <c r="X297" s="12"/>
    </row>
    <row r="298" spans="1:24" s="1" customFormat="1" ht="18.75" x14ac:dyDescent="0.3">
      <c r="A298" s="57"/>
      <c r="B298" s="57"/>
      <c r="C298" s="57"/>
      <c r="D298" s="12"/>
      <c r="E298" s="12"/>
      <c r="F298" s="12"/>
      <c r="G298" s="12"/>
      <c r="H298" s="12"/>
      <c r="I298" s="12"/>
      <c r="J298" s="12"/>
      <c r="K298" s="12"/>
      <c r="L298" s="62">
        <f t="shared" si="20"/>
        <v>0</v>
      </c>
      <c r="M298" s="12"/>
      <c r="N298" s="41"/>
      <c r="O298" s="41"/>
      <c r="P298" s="41"/>
      <c r="Q298" s="41"/>
      <c r="R298" s="42"/>
      <c r="S298" s="41"/>
      <c r="T298" s="43"/>
      <c r="U298" s="43"/>
      <c r="V298" s="102"/>
      <c r="W298" s="588"/>
      <c r="X298" s="12"/>
    </row>
    <row r="299" spans="1:24" s="1" customFormat="1" ht="18.75" customHeight="1" x14ac:dyDescent="0.35">
      <c r="A299" s="1401">
        <v>33</v>
      </c>
      <c r="B299" s="584">
        <v>1</v>
      </c>
      <c r="C299" s="1402">
        <v>77</v>
      </c>
      <c r="D299" s="12" t="s">
        <v>456</v>
      </c>
      <c r="E299" s="120" t="s">
        <v>807</v>
      </c>
      <c r="F299" s="232" t="s">
        <v>35</v>
      </c>
      <c r="G299" s="330" t="s">
        <v>808</v>
      </c>
      <c r="H299" s="331" t="s">
        <v>790</v>
      </c>
      <c r="I299" s="331" t="str">
        <f t="shared" si="21"/>
        <v>ce.0573227@ac-nancy-metz.fr</v>
      </c>
      <c r="J299" s="329" t="s">
        <v>809</v>
      </c>
      <c r="K299" s="329">
        <v>111</v>
      </c>
      <c r="L299" s="62">
        <f t="shared" si="20"/>
        <v>18.5</v>
      </c>
      <c r="M299" s="329">
        <f t="shared" si="22"/>
        <v>19</v>
      </c>
      <c r="N299" s="332">
        <f>SUM(M299:M303)</f>
        <v>71</v>
      </c>
      <c r="O299" s="332">
        <v>68</v>
      </c>
      <c r="P299" s="333">
        <v>50</v>
      </c>
      <c r="Q299" s="33" t="s">
        <v>419</v>
      </c>
      <c r="R299" s="355" t="s">
        <v>810</v>
      </c>
      <c r="S299" s="332" t="s">
        <v>770</v>
      </c>
      <c r="T299" s="334">
        <v>44887</v>
      </c>
      <c r="U299" s="657">
        <v>44888</v>
      </c>
      <c r="V299" s="103" t="s">
        <v>811</v>
      </c>
      <c r="W299" s="596"/>
      <c r="X299" s="12" t="s">
        <v>174</v>
      </c>
    </row>
    <row r="300" spans="1:24" s="1" customFormat="1" ht="18.75" customHeight="1" x14ac:dyDescent="0.25">
      <c r="A300" s="1401"/>
      <c r="B300" s="584">
        <v>1</v>
      </c>
      <c r="C300" s="1402"/>
      <c r="D300" s="12" t="s">
        <v>463</v>
      </c>
      <c r="E300" s="13">
        <v>20</v>
      </c>
      <c r="F300" s="356" t="s">
        <v>50</v>
      </c>
      <c r="G300" s="357" t="s">
        <v>812</v>
      </c>
      <c r="H300" s="358" t="s">
        <v>790</v>
      </c>
      <c r="I300" s="358" t="str">
        <f t="shared" si="21"/>
        <v>ce.0570054@ac-nancy-metz.fr</v>
      </c>
      <c r="J300" s="356" t="s">
        <v>813</v>
      </c>
      <c r="K300" s="356">
        <v>167</v>
      </c>
      <c r="L300" s="62">
        <f t="shared" si="20"/>
        <v>27.833333333333332</v>
      </c>
      <c r="M300" s="356">
        <f t="shared" si="22"/>
        <v>28</v>
      </c>
      <c r="N300" s="359"/>
      <c r="O300" s="359"/>
      <c r="P300" s="359"/>
      <c r="Q300" s="359"/>
      <c r="R300" s="355"/>
      <c r="S300" s="359" t="s">
        <v>770</v>
      </c>
      <c r="T300" s="360">
        <v>44887</v>
      </c>
      <c r="U300" s="657">
        <v>44888</v>
      </c>
      <c r="V300" s="103" t="s">
        <v>811</v>
      </c>
      <c r="W300" s="596"/>
      <c r="X300" s="12" t="s">
        <v>174</v>
      </c>
    </row>
    <row r="301" spans="1:24" s="1" customFormat="1" ht="18.75" customHeight="1" x14ac:dyDescent="0.25">
      <c r="A301" s="1401"/>
      <c r="B301" s="584">
        <v>1</v>
      </c>
      <c r="C301" s="1402"/>
      <c r="D301" s="12" t="s">
        <v>463</v>
      </c>
      <c r="E301" s="13">
        <v>79</v>
      </c>
      <c r="F301" s="329" t="s">
        <v>21</v>
      </c>
      <c r="G301" s="330" t="s">
        <v>294</v>
      </c>
      <c r="H301" s="331" t="s">
        <v>814</v>
      </c>
      <c r="I301" s="331" t="str">
        <f t="shared" si="21"/>
        <v>ce.0572164@ac-nancy-metz.fr</v>
      </c>
      <c r="J301" s="329" t="s">
        <v>815</v>
      </c>
      <c r="K301" s="329">
        <v>63</v>
      </c>
      <c r="L301" s="62">
        <f t="shared" si="20"/>
        <v>10.5</v>
      </c>
      <c r="M301" s="329">
        <f t="shared" si="22"/>
        <v>11</v>
      </c>
      <c r="N301" s="332"/>
      <c r="O301" s="332"/>
      <c r="P301" s="332"/>
      <c r="Q301" s="332"/>
      <c r="R301" s="355"/>
      <c r="S301" s="332" t="s">
        <v>770</v>
      </c>
      <c r="T301" s="334">
        <v>44887</v>
      </c>
      <c r="U301" s="657">
        <v>44888</v>
      </c>
      <c r="V301" s="103" t="s">
        <v>811</v>
      </c>
      <c r="W301" s="596"/>
      <c r="X301" s="12" t="s">
        <v>174</v>
      </c>
    </row>
    <row r="302" spans="1:24" s="1" customFormat="1" ht="18.75" customHeight="1" x14ac:dyDescent="0.25">
      <c r="A302" s="1401"/>
      <c r="B302" s="584">
        <v>1</v>
      </c>
      <c r="C302" s="1402"/>
      <c r="D302" s="12" t="s">
        <v>463</v>
      </c>
      <c r="E302" s="13">
        <v>79</v>
      </c>
      <c r="F302" s="329" t="s">
        <v>21</v>
      </c>
      <c r="G302" s="330" t="s">
        <v>816</v>
      </c>
      <c r="H302" s="331" t="s">
        <v>817</v>
      </c>
      <c r="I302" s="331" t="str">
        <f t="shared" si="21"/>
        <v>ce.0572186@ac-nancy-metz.fr</v>
      </c>
      <c r="J302" s="329" t="s">
        <v>818</v>
      </c>
      <c r="K302" s="329">
        <v>28</v>
      </c>
      <c r="L302" s="62">
        <f t="shared" si="20"/>
        <v>4.666666666666667</v>
      </c>
      <c r="M302" s="329">
        <f t="shared" si="22"/>
        <v>5</v>
      </c>
      <c r="N302" s="332"/>
      <c r="O302" s="332"/>
      <c r="P302" s="332"/>
      <c r="Q302" s="332"/>
      <c r="R302" s="355"/>
      <c r="S302" s="332" t="s">
        <v>770</v>
      </c>
      <c r="T302" s="334">
        <v>44887</v>
      </c>
      <c r="U302" s="657">
        <v>44888</v>
      </c>
      <c r="V302" s="102" t="s">
        <v>811</v>
      </c>
      <c r="W302" s="588"/>
      <c r="X302" s="12" t="s">
        <v>174</v>
      </c>
    </row>
    <row r="303" spans="1:24" s="1" customFormat="1" ht="18.75" customHeight="1" x14ac:dyDescent="0.25">
      <c r="A303" s="1401"/>
      <c r="B303" s="584">
        <v>1</v>
      </c>
      <c r="C303" s="1402"/>
      <c r="D303" s="12" t="s">
        <v>463</v>
      </c>
      <c r="E303" s="13">
        <v>79</v>
      </c>
      <c r="F303" s="329" t="s">
        <v>21</v>
      </c>
      <c r="G303" s="330" t="s">
        <v>819</v>
      </c>
      <c r="H303" s="331" t="s">
        <v>469</v>
      </c>
      <c r="I303" s="331" t="str">
        <f t="shared" si="21"/>
        <v>ce.0572352@ac-nancy-metz.fr</v>
      </c>
      <c r="J303" s="329" t="s">
        <v>820</v>
      </c>
      <c r="K303" s="329">
        <v>45</v>
      </c>
      <c r="L303" s="62">
        <f t="shared" si="20"/>
        <v>7.5</v>
      </c>
      <c r="M303" s="329">
        <f t="shared" si="22"/>
        <v>8</v>
      </c>
      <c r="N303" s="332"/>
      <c r="O303" s="332"/>
      <c r="P303" s="332"/>
      <c r="Q303" s="332"/>
      <c r="R303" s="355"/>
      <c r="S303" s="332" t="s">
        <v>770</v>
      </c>
      <c r="T303" s="334">
        <v>44887</v>
      </c>
      <c r="U303" s="657">
        <v>44888</v>
      </c>
      <c r="V303" s="102" t="s">
        <v>811</v>
      </c>
      <c r="W303" s="588"/>
      <c r="X303" s="12" t="s">
        <v>174</v>
      </c>
    </row>
    <row r="304" spans="1:24" s="1" customFormat="1" ht="18.75" customHeight="1" x14ac:dyDescent="0.25">
      <c r="A304" s="584" t="s">
        <v>55</v>
      </c>
      <c r="B304" s="584"/>
      <c r="C304" s="11" t="s">
        <v>103</v>
      </c>
      <c r="D304" s="12"/>
      <c r="E304" s="13"/>
      <c r="F304" s="12"/>
      <c r="G304" s="39"/>
      <c r="H304" s="40"/>
      <c r="I304" s="40"/>
      <c r="J304" s="12"/>
      <c r="K304" s="12"/>
      <c r="L304" s="12"/>
      <c r="M304" s="12"/>
      <c r="N304" s="41"/>
      <c r="O304" s="41"/>
      <c r="P304" s="41"/>
      <c r="Q304" s="41"/>
      <c r="R304" s="42"/>
      <c r="S304" s="41"/>
      <c r="T304" s="43"/>
      <c r="U304" s="43"/>
      <c r="V304" s="102"/>
      <c r="W304" s="588"/>
      <c r="X304" s="12"/>
    </row>
    <row r="305" spans="1:27" ht="18.75" x14ac:dyDescent="0.3">
      <c r="A305" s="57"/>
      <c r="B305" s="57"/>
      <c r="C305" s="57"/>
      <c r="D305" s="12"/>
      <c r="E305" s="12"/>
      <c r="F305" s="12"/>
      <c r="G305" s="12"/>
      <c r="H305" s="12"/>
      <c r="I305" s="12"/>
      <c r="J305" s="12"/>
      <c r="K305" s="12"/>
      <c r="L305" s="62">
        <f t="shared" si="20"/>
        <v>0</v>
      </c>
      <c r="M305" s="12"/>
      <c r="N305" s="41"/>
      <c r="O305" s="41"/>
      <c r="P305" s="41"/>
      <c r="Q305" s="41"/>
      <c r="R305" s="42"/>
      <c r="S305" s="41"/>
      <c r="T305" s="41"/>
      <c r="U305" s="41"/>
      <c r="V305" s="199"/>
      <c r="W305" s="588"/>
      <c r="X305" s="12"/>
    </row>
    <row r="306" spans="1:27" ht="15.75" customHeight="1" x14ac:dyDescent="0.35">
      <c r="A306" s="1402">
        <v>34</v>
      </c>
      <c r="B306" s="46">
        <v>1</v>
      </c>
      <c r="C306" s="1402">
        <v>78</v>
      </c>
      <c r="D306" s="12" t="s">
        <v>167</v>
      </c>
      <c r="E306" s="47">
        <v>40</v>
      </c>
      <c r="F306" s="361" t="s">
        <v>21</v>
      </c>
      <c r="G306" s="362" t="s">
        <v>821</v>
      </c>
      <c r="H306" s="363" t="s">
        <v>822</v>
      </c>
      <c r="I306" s="363" t="str">
        <f t="shared" si="21"/>
        <v>ce.0572019@ac-nancy-metz.fr</v>
      </c>
      <c r="J306" s="361" t="s">
        <v>823</v>
      </c>
      <c r="K306" s="361">
        <v>45</v>
      </c>
      <c r="L306" s="62">
        <f t="shared" si="20"/>
        <v>7.5</v>
      </c>
      <c r="M306" s="361">
        <f t="shared" si="22"/>
        <v>8</v>
      </c>
      <c r="N306" s="364">
        <f>SUM(M306:M311)</f>
        <v>61</v>
      </c>
      <c r="O306" s="364">
        <v>62</v>
      </c>
      <c r="P306" s="365">
        <v>44</v>
      </c>
      <c r="Q306" s="364"/>
      <c r="R306" s="671" t="s">
        <v>824</v>
      </c>
      <c r="S306" s="672" t="s">
        <v>770</v>
      </c>
      <c r="T306" s="670">
        <v>44887</v>
      </c>
      <c r="U306" s="670">
        <v>44888</v>
      </c>
      <c r="V306" s="366" t="s">
        <v>825</v>
      </c>
      <c r="W306" s="596"/>
      <c r="X306" s="12" t="s">
        <v>194</v>
      </c>
    </row>
    <row r="307" spans="1:27" ht="15.75" customHeight="1" x14ac:dyDescent="0.25">
      <c r="A307" s="1402"/>
      <c r="B307" s="46">
        <v>1</v>
      </c>
      <c r="C307" s="1402"/>
      <c r="D307" s="12" t="s">
        <v>175</v>
      </c>
      <c r="E307" s="47">
        <v>40</v>
      </c>
      <c r="F307" s="361" t="s">
        <v>21</v>
      </c>
      <c r="G307" s="362" t="s">
        <v>826</v>
      </c>
      <c r="H307" s="363" t="s">
        <v>827</v>
      </c>
      <c r="I307" s="363" t="str">
        <f t="shared" si="21"/>
        <v>ce.0573269@ac-nancy-metz.fr</v>
      </c>
      <c r="J307" s="361" t="s">
        <v>828</v>
      </c>
      <c r="K307" s="361">
        <v>62</v>
      </c>
      <c r="L307" s="62">
        <f t="shared" si="20"/>
        <v>10.333333333333334</v>
      </c>
      <c r="M307" s="361">
        <f t="shared" si="22"/>
        <v>11</v>
      </c>
      <c r="N307" s="364"/>
      <c r="O307" s="364"/>
      <c r="P307" s="364"/>
      <c r="Q307" s="364"/>
      <c r="R307" s="671"/>
      <c r="S307" s="672" t="s">
        <v>770</v>
      </c>
      <c r="T307" s="670">
        <v>44887</v>
      </c>
      <c r="U307" s="670">
        <v>44888</v>
      </c>
      <c r="V307" s="366" t="s">
        <v>825</v>
      </c>
      <c r="W307" s="596"/>
      <c r="X307" s="12" t="s">
        <v>194</v>
      </c>
    </row>
    <row r="308" spans="1:27" ht="15.75" customHeight="1" x14ac:dyDescent="0.25">
      <c r="A308" s="1402"/>
      <c r="B308" s="46">
        <v>1</v>
      </c>
      <c r="C308" s="1402"/>
      <c r="D308" s="12" t="s">
        <v>175</v>
      </c>
      <c r="E308" s="47">
        <v>40</v>
      </c>
      <c r="F308" s="361" t="s">
        <v>50</v>
      </c>
      <c r="G308" s="362" t="s">
        <v>829</v>
      </c>
      <c r="H308" s="363" t="s">
        <v>827</v>
      </c>
      <c r="I308" s="363" t="str">
        <f t="shared" si="21"/>
        <v>ce.0570023@ac-nancy-metz.fr</v>
      </c>
      <c r="J308" s="361" t="s">
        <v>830</v>
      </c>
      <c r="K308" s="361">
        <v>120</v>
      </c>
      <c r="L308" s="62">
        <f t="shared" si="20"/>
        <v>20</v>
      </c>
      <c r="M308" s="361">
        <f t="shared" si="22"/>
        <v>20</v>
      </c>
      <c r="N308" s="364"/>
      <c r="O308" s="364"/>
      <c r="P308" s="364"/>
      <c r="Q308" s="364"/>
      <c r="R308" s="671"/>
      <c r="S308" s="672" t="s">
        <v>770</v>
      </c>
      <c r="T308" s="670">
        <v>44887</v>
      </c>
      <c r="U308" s="670">
        <v>44888</v>
      </c>
      <c r="V308" s="366" t="s">
        <v>825</v>
      </c>
      <c r="W308" s="596"/>
      <c r="X308" s="12" t="s">
        <v>194</v>
      </c>
    </row>
    <row r="309" spans="1:27" ht="45" customHeight="1" x14ac:dyDescent="0.25">
      <c r="A309" s="1402"/>
      <c r="B309" s="46">
        <v>1</v>
      </c>
      <c r="C309" s="1402"/>
      <c r="D309" s="12" t="s">
        <v>175</v>
      </c>
      <c r="E309" s="52" t="s">
        <v>831</v>
      </c>
      <c r="F309" s="361" t="s">
        <v>32</v>
      </c>
      <c r="G309" s="362" t="s">
        <v>832</v>
      </c>
      <c r="H309" s="363" t="s">
        <v>827</v>
      </c>
      <c r="I309" s="363" t="str">
        <f t="shared" si="21"/>
        <v>ce.0572075@ac-nancy-metz.fr</v>
      </c>
      <c r="J309" s="367" t="s">
        <v>833</v>
      </c>
      <c r="K309" s="367">
        <v>37</v>
      </c>
      <c r="L309" s="62">
        <f t="shared" si="20"/>
        <v>6.166666666666667</v>
      </c>
      <c r="M309" s="361">
        <f t="shared" si="22"/>
        <v>7</v>
      </c>
      <c r="N309" s="1412" t="s">
        <v>834</v>
      </c>
      <c r="O309" s="1413"/>
      <c r="P309" s="688"/>
      <c r="Q309" s="688"/>
      <c r="R309" s="671"/>
      <c r="S309" s="672" t="s">
        <v>770</v>
      </c>
      <c r="T309" s="670">
        <v>44887</v>
      </c>
      <c r="U309" s="670">
        <v>44888</v>
      </c>
      <c r="V309" s="199" t="s">
        <v>825</v>
      </c>
      <c r="W309" s="603"/>
      <c r="X309" s="12" t="s">
        <v>194</v>
      </c>
    </row>
    <row r="310" spans="1:27" ht="15.75" customHeight="1" x14ac:dyDescent="0.25">
      <c r="A310" s="1402"/>
      <c r="B310" s="46">
        <v>1</v>
      </c>
      <c r="C310" s="1402"/>
      <c r="D310" s="12" t="s">
        <v>175</v>
      </c>
      <c r="E310" s="121">
        <v>77</v>
      </c>
      <c r="F310" s="368" t="s">
        <v>21</v>
      </c>
      <c r="G310" s="369" t="s">
        <v>122</v>
      </c>
      <c r="H310" s="370" t="s">
        <v>835</v>
      </c>
      <c r="I310" s="370" t="str">
        <f t="shared" si="21"/>
        <v>ce.0570317@ac-nancy-metz.fr</v>
      </c>
      <c r="J310" s="368" t="s">
        <v>836</v>
      </c>
      <c r="K310" s="368">
        <v>43</v>
      </c>
      <c r="L310" s="62">
        <f t="shared" si="20"/>
        <v>7.166666666666667</v>
      </c>
      <c r="M310" s="368">
        <f t="shared" si="22"/>
        <v>8</v>
      </c>
      <c r="N310" s="371"/>
      <c r="O310" s="371"/>
      <c r="P310" s="371"/>
      <c r="Q310" s="371"/>
      <c r="R310" s="671"/>
      <c r="S310" s="672" t="s">
        <v>770</v>
      </c>
      <c r="T310" s="670">
        <v>44887</v>
      </c>
      <c r="U310" s="670">
        <v>44888</v>
      </c>
      <c r="V310" s="199" t="s">
        <v>825</v>
      </c>
      <c r="W310" s="588"/>
      <c r="X310" s="12" t="s">
        <v>194</v>
      </c>
    </row>
    <row r="311" spans="1:27" ht="18.75" customHeight="1" x14ac:dyDescent="0.25">
      <c r="A311" s="1402"/>
      <c r="B311" s="46">
        <v>1</v>
      </c>
      <c r="C311" s="1402"/>
      <c r="D311" s="12" t="s">
        <v>175</v>
      </c>
      <c r="E311" s="121">
        <v>77</v>
      </c>
      <c r="F311" s="368" t="s">
        <v>21</v>
      </c>
      <c r="G311" s="369" t="s">
        <v>291</v>
      </c>
      <c r="H311" s="370" t="s">
        <v>837</v>
      </c>
      <c r="I311" s="370" t="str">
        <f t="shared" si="21"/>
        <v>ce.0570318@ac-nancy-metz.fr</v>
      </c>
      <c r="J311" s="368" t="s">
        <v>838</v>
      </c>
      <c r="K311" s="368">
        <v>37</v>
      </c>
      <c r="L311" s="62">
        <f t="shared" si="20"/>
        <v>6.166666666666667</v>
      </c>
      <c r="M311" s="368">
        <f t="shared" si="22"/>
        <v>7</v>
      </c>
      <c r="N311" s="371"/>
      <c r="O311" s="371"/>
      <c r="P311" s="371"/>
      <c r="Q311" s="371"/>
      <c r="R311" s="671"/>
      <c r="S311" s="672" t="s">
        <v>770</v>
      </c>
      <c r="T311" s="670">
        <v>44887</v>
      </c>
      <c r="U311" s="670">
        <v>44888</v>
      </c>
      <c r="V311" s="199" t="s">
        <v>825</v>
      </c>
      <c r="W311" s="588"/>
      <c r="X311" s="12" t="s">
        <v>194</v>
      </c>
    </row>
    <row r="312" spans="1:27" ht="18.75" customHeight="1" x14ac:dyDescent="0.25">
      <c r="A312" s="11" t="s">
        <v>103</v>
      </c>
      <c r="B312" s="11"/>
      <c r="C312" s="11" t="s">
        <v>55</v>
      </c>
      <c r="D312" s="12"/>
      <c r="E312" s="112"/>
      <c r="F312" s="12"/>
      <c r="G312" s="39"/>
      <c r="H312" s="40"/>
      <c r="I312" s="40"/>
      <c r="J312" s="12"/>
      <c r="K312" s="12"/>
      <c r="L312" s="12"/>
      <c r="M312" s="12"/>
      <c r="N312" s="41"/>
      <c r="O312" s="41"/>
      <c r="P312" s="41"/>
      <c r="Q312" s="41"/>
      <c r="R312" s="42"/>
      <c r="S312" s="41"/>
      <c r="T312" s="43"/>
      <c r="U312" s="43"/>
      <c r="V312" s="199"/>
      <c r="W312" s="588"/>
      <c r="X312" s="12"/>
    </row>
    <row r="313" spans="1:27" ht="33.75" customHeight="1" x14ac:dyDescent="0.25">
      <c r="A313" s="206" t="s">
        <v>839</v>
      </c>
      <c r="B313" s="206"/>
      <c r="C313" s="206" t="s">
        <v>840</v>
      </c>
      <c r="D313" s="206"/>
      <c r="E313" s="206"/>
      <c r="F313" s="207"/>
      <c r="G313" s="207"/>
      <c r="H313" s="207"/>
      <c r="I313" s="207"/>
      <c r="J313" s="207"/>
      <c r="K313" s="207"/>
      <c r="L313" s="372">
        <f t="shared" si="20"/>
        <v>0</v>
      </c>
      <c r="M313" s="207"/>
      <c r="N313" s="210"/>
      <c r="O313" s="210"/>
      <c r="P313" s="210"/>
      <c r="Q313" s="210"/>
      <c r="R313" s="211"/>
      <c r="S313" s="210"/>
      <c r="T313" s="210"/>
      <c r="U313" s="210"/>
      <c r="V313" s="373"/>
      <c r="W313" s="588"/>
      <c r="X313" s="207"/>
    </row>
    <row r="314" spans="1:27" ht="15.75" customHeight="1" x14ac:dyDescent="0.35">
      <c r="A314" s="1406">
        <v>35</v>
      </c>
      <c r="B314" s="584">
        <v>1</v>
      </c>
      <c r="C314" s="1409">
        <v>83</v>
      </c>
      <c r="D314" s="12" t="s">
        <v>497</v>
      </c>
      <c r="E314" s="37" t="s">
        <v>841</v>
      </c>
      <c r="F314" s="181" t="s">
        <v>35</v>
      </c>
      <c r="G314" s="196" t="s">
        <v>842</v>
      </c>
      <c r="H314" s="197" t="s">
        <v>515</v>
      </c>
      <c r="I314" s="197" t="str">
        <f t="shared" si="21"/>
        <v>ce.0570030@ac-nancy-metz.fr</v>
      </c>
      <c r="J314" s="195" t="s">
        <v>843</v>
      </c>
      <c r="K314" s="195">
        <v>89</v>
      </c>
      <c r="L314" s="62">
        <f t="shared" si="20"/>
        <v>14.833333333333334</v>
      </c>
      <c r="M314" s="195">
        <f t="shared" si="22"/>
        <v>15</v>
      </c>
      <c r="N314" s="198">
        <f>SUM(M314:M322)</f>
        <v>79</v>
      </c>
      <c r="O314" s="198">
        <v>79</v>
      </c>
      <c r="P314" s="374">
        <v>71</v>
      </c>
      <c r="Q314" s="33" t="s">
        <v>844</v>
      </c>
      <c r="R314" s="644" t="s">
        <v>845</v>
      </c>
      <c r="S314" s="623" t="s">
        <v>846</v>
      </c>
      <c r="T314" s="624">
        <v>44893</v>
      </c>
      <c r="U314" s="624">
        <v>44894</v>
      </c>
      <c r="V314" s="199" t="s">
        <v>847</v>
      </c>
      <c r="W314" s="598"/>
      <c r="X314" s="12" t="s">
        <v>219</v>
      </c>
    </row>
    <row r="315" spans="1:27" ht="15.75" customHeight="1" x14ac:dyDescent="0.25">
      <c r="A315" s="1407"/>
      <c r="B315" s="584">
        <v>1</v>
      </c>
      <c r="C315" s="1410"/>
      <c r="D315" s="12" t="s">
        <v>505</v>
      </c>
      <c r="E315" s="68">
        <v>24</v>
      </c>
      <c r="F315" s="195" t="s">
        <v>21</v>
      </c>
      <c r="G315" s="196" t="s">
        <v>848</v>
      </c>
      <c r="H315" s="197" t="s">
        <v>849</v>
      </c>
      <c r="I315" s="197" t="str">
        <f t="shared" si="21"/>
        <v>ce.0572180@ac-nancy-metz.fr</v>
      </c>
      <c r="J315" s="195" t="s">
        <v>850</v>
      </c>
      <c r="K315" s="195">
        <v>72</v>
      </c>
      <c r="L315" s="62">
        <f t="shared" si="20"/>
        <v>12</v>
      </c>
      <c r="M315" s="195">
        <f t="shared" si="22"/>
        <v>12</v>
      </c>
      <c r="N315" s="198"/>
      <c r="O315" s="198"/>
      <c r="P315" s="198"/>
      <c r="Q315" s="198"/>
      <c r="R315" s="644"/>
      <c r="S315" s="623" t="s">
        <v>846</v>
      </c>
      <c r="T315" s="624">
        <v>44893</v>
      </c>
      <c r="U315" s="624">
        <v>44894</v>
      </c>
      <c r="V315" s="199" t="s">
        <v>847</v>
      </c>
      <c r="W315" s="599"/>
      <c r="X315" s="12" t="s">
        <v>219</v>
      </c>
    </row>
    <row r="316" spans="1:27" ht="15.75" customHeight="1" x14ac:dyDescent="0.25">
      <c r="A316" s="1407"/>
      <c r="B316" s="584">
        <v>1</v>
      </c>
      <c r="C316" s="1410"/>
      <c r="D316" s="12" t="s">
        <v>505</v>
      </c>
      <c r="E316" s="68">
        <v>24</v>
      </c>
      <c r="F316" s="195" t="s">
        <v>21</v>
      </c>
      <c r="G316" s="196" t="s">
        <v>291</v>
      </c>
      <c r="H316" s="197" t="s">
        <v>515</v>
      </c>
      <c r="I316" s="197" t="str">
        <f t="shared" si="21"/>
        <v>ce.0572813@ac-nancy-metz.fr</v>
      </c>
      <c r="J316" s="195" t="s">
        <v>851</v>
      </c>
      <c r="K316" s="195">
        <v>39</v>
      </c>
      <c r="L316" s="62">
        <f t="shared" si="20"/>
        <v>6.5</v>
      </c>
      <c r="M316" s="195">
        <f t="shared" si="22"/>
        <v>7</v>
      </c>
      <c r="N316" s="198"/>
      <c r="O316" s="198"/>
      <c r="P316" s="198"/>
      <c r="Q316" s="198"/>
      <c r="R316" s="644"/>
      <c r="S316" s="623" t="s">
        <v>846</v>
      </c>
      <c r="T316" s="624">
        <v>44893</v>
      </c>
      <c r="U316" s="624">
        <v>44894</v>
      </c>
      <c r="V316" s="199" t="s">
        <v>847</v>
      </c>
      <c r="W316" s="602"/>
      <c r="X316" s="12" t="s">
        <v>219</v>
      </c>
    </row>
    <row r="317" spans="1:27" ht="15.75" customHeight="1" x14ac:dyDescent="0.25">
      <c r="A317" s="1407"/>
      <c r="B317" s="584">
        <v>1</v>
      </c>
      <c r="C317" s="1410"/>
      <c r="D317" s="12" t="s">
        <v>505</v>
      </c>
      <c r="E317" s="68">
        <v>24</v>
      </c>
      <c r="F317" s="195" t="s">
        <v>32</v>
      </c>
      <c r="G317" s="249" t="s">
        <v>766</v>
      </c>
      <c r="H317" s="197" t="s">
        <v>767</v>
      </c>
      <c r="I317" s="197" t="str">
        <f t="shared" si="21"/>
        <v>ce.0570051@ac-nancy-metz.fr</v>
      </c>
      <c r="J317" s="242" t="s">
        <v>768</v>
      </c>
      <c r="K317" s="242">
        <v>82</v>
      </c>
      <c r="L317" s="62">
        <f t="shared" si="20"/>
        <v>13.666666666666666</v>
      </c>
      <c r="M317" s="195">
        <f t="shared" si="22"/>
        <v>14</v>
      </c>
      <c r="N317" s="198"/>
      <c r="O317" s="198"/>
      <c r="P317" s="198"/>
      <c r="Q317" s="198"/>
      <c r="R317" s="644"/>
      <c r="S317" s="623" t="s">
        <v>846</v>
      </c>
      <c r="T317" s="624">
        <v>44893</v>
      </c>
      <c r="U317" s="624">
        <v>44894</v>
      </c>
      <c r="V317" s="199" t="s">
        <v>847</v>
      </c>
      <c r="W317" s="602"/>
      <c r="X317" s="12" t="s">
        <v>219</v>
      </c>
    </row>
    <row r="318" spans="1:27" ht="15.75" customHeight="1" x14ac:dyDescent="0.25">
      <c r="A318" s="1407"/>
      <c r="B318" s="584">
        <v>1</v>
      </c>
      <c r="C318" s="1410"/>
      <c r="D318" s="12" t="s">
        <v>505</v>
      </c>
      <c r="E318" s="47">
        <v>66</v>
      </c>
      <c r="F318" s="181" t="s">
        <v>35</v>
      </c>
      <c r="G318" s="375" t="s">
        <v>852</v>
      </c>
      <c r="H318" s="376" t="s">
        <v>767</v>
      </c>
      <c r="I318" s="376" t="str">
        <f t="shared" si="21"/>
        <v>ce.0573491@ac-nancy-metz.fr</v>
      </c>
      <c r="J318" s="377" t="s">
        <v>853</v>
      </c>
      <c r="K318" s="377">
        <v>9</v>
      </c>
      <c r="L318" s="62">
        <f t="shared" si="20"/>
        <v>1.5</v>
      </c>
      <c r="M318" s="377">
        <f t="shared" si="22"/>
        <v>2</v>
      </c>
      <c r="N318" s="378"/>
      <c r="O318" s="378"/>
      <c r="P318" s="378"/>
      <c r="Q318" s="378"/>
      <c r="R318" s="644"/>
      <c r="S318" s="623" t="s">
        <v>846</v>
      </c>
      <c r="T318" s="624">
        <v>44893</v>
      </c>
      <c r="U318" s="624">
        <v>44894</v>
      </c>
      <c r="V318" s="199" t="s">
        <v>847</v>
      </c>
      <c r="W318" s="588"/>
      <c r="X318" s="12" t="s">
        <v>219</v>
      </c>
    </row>
    <row r="319" spans="1:27" ht="15.75" customHeight="1" x14ac:dyDescent="0.25">
      <c r="A319" s="1407"/>
      <c r="B319" s="584">
        <v>1</v>
      </c>
      <c r="C319" s="1410"/>
      <c r="D319" s="12" t="s">
        <v>505</v>
      </c>
      <c r="E319" s="52" t="s">
        <v>854</v>
      </c>
      <c r="F319" s="377" t="s">
        <v>21</v>
      </c>
      <c r="G319" s="375" t="s">
        <v>855</v>
      </c>
      <c r="H319" s="376" t="s">
        <v>767</v>
      </c>
      <c r="I319" s="376" t="str">
        <f t="shared" si="21"/>
        <v>ce.0570326@ac-nancy-metz.fr</v>
      </c>
      <c r="J319" s="377" t="s">
        <v>856</v>
      </c>
      <c r="K319" s="377">
        <v>51</v>
      </c>
      <c r="L319" s="62">
        <f t="shared" si="20"/>
        <v>8.5</v>
      </c>
      <c r="M319" s="377">
        <f t="shared" si="22"/>
        <v>9</v>
      </c>
      <c r="N319" s="378"/>
      <c r="O319" s="378"/>
      <c r="P319" s="378"/>
      <c r="Q319" s="378"/>
      <c r="R319" s="644"/>
      <c r="S319" s="623" t="s">
        <v>846</v>
      </c>
      <c r="T319" s="624">
        <v>44893</v>
      </c>
      <c r="U319" s="624">
        <v>44894</v>
      </c>
      <c r="V319" s="199" t="s">
        <v>847</v>
      </c>
      <c r="W319" s="588"/>
      <c r="X319" s="12" t="s">
        <v>219</v>
      </c>
    </row>
    <row r="320" spans="1:27" s="834" customFormat="1" ht="15.75" customHeight="1" x14ac:dyDescent="0.3">
      <c r="A320" s="1407"/>
      <c r="B320" s="830"/>
      <c r="C320" s="1410"/>
      <c r="D320" s="831" t="s">
        <v>505</v>
      </c>
      <c r="E320" s="832">
        <v>71</v>
      </c>
      <c r="F320" s="837" t="s">
        <v>21</v>
      </c>
      <c r="G320" s="838" t="s">
        <v>857</v>
      </c>
      <c r="H320" s="839" t="s">
        <v>858</v>
      </c>
      <c r="I320" s="773" t="str">
        <f t="shared" si="21"/>
        <v>ce.0572690@ac-nancy-metz.fr</v>
      </c>
      <c r="J320" s="715" t="s">
        <v>859</v>
      </c>
      <c r="K320" s="717">
        <f>(L320+12)</f>
        <v>63</v>
      </c>
      <c r="L320" s="715">
        <v>51</v>
      </c>
      <c r="M320" s="717">
        <v>8</v>
      </c>
      <c r="N320" s="715"/>
      <c r="O320" s="774"/>
      <c r="P320" s="774"/>
      <c r="Q320" s="774"/>
      <c r="R320" s="694"/>
      <c r="S320" s="592" t="s">
        <v>846</v>
      </c>
      <c r="T320" s="593">
        <v>44893</v>
      </c>
      <c r="U320" s="593">
        <v>44894</v>
      </c>
      <c r="V320" s="937" t="s">
        <v>847</v>
      </c>
      <c r="W320" s="932" t="s">
        <v>2023</v>
      </c>
      <c r="X320" s="831" t="s">
        <v>219</v>
      </c>
      <c r="AA320" s="938"/>
    </row>
    <row r="321" spans="1:29" ht="15.75" customHeight="1" x14ac:dyDescent="0.25">
      <c r="A321" s="1407"/>
      <c r="B321" s="584">
        <v>1</v>
      </c>
      <c r="C321" s="1410"/>
      <c r="D321" s="12" t="s">
        <v>505</v>
      </c>
      <c r="E321" s="47">
        <v>66</v>
      </c>
      <c r="F321" s="377" t="s">
        <v>21</v>
      </c>
      <c r="G321" s="375" t="s">
        <v>526</v>
      </c>
      <c r="H321" s="376" t="s">
        <v>860</v>
      </c>
      <c r="I321" s="376" t="str">
        <f t="shared" si="21"/>
        <v>ce.0572491@ac-nancy-metz.fr</v>
      </c>
      <c r="J321" s="377" t="s">
        <v>861</v>
      </c>
      <c r="K321" s="377">
        <v>35</v>
      </c>
      <c r="L321" s="62">
        <f t="shared" si="20"/>
        <v>5.833333333333333</v>
      </c>
      <c r="M321" s="377">
        <f t="shared" si="22"/>
        <v>6</v>
      </c>
      <c r="N321" s="378"/>
      <c r="O321" s="378"/>
      <c r="P321" s="378"/>
      <c r="Q321" s="378"/>
      <c r="R321" s="644"/>
      <c r="S321" s="623" t="s">
        <v>846</v>
      </c>
      <c r="T321" s="624">
        <v>44893</v>
      </c>
      <c r="U321" s="624">
        <v>44894</v>
      </c>
      <c r="V321" s="199" t="s">
        <v>847</v>
      </c>
      <c r="W321" s="588"/>
      <c r="X321" s="12" t="s">
        <v>219</v>
      </c>
      <c r="AA321" s="154" t="s">
        <v>862</v>
      </c>
    </row>
    <row r="322" spans="1:29" ht="15.75" customHeight="1" x14ac:dyDescent="0.25">
      <c r="A322" s="1408"/>
      <c r="B322" s="584">
        <v>1</v>
      </c>
      <c r="C322" s="1411"/>
      <c r="D322" s="12" t="s">
        <v>505</v>
      </c>
      <c r="E322" s="47">
        <v>66</v>
      </c>
      <c r="F322" s="377" t="s">
        <v>21</v>
      </c>
      <c r="G322" s="375" t="s">
        <v>538</v>
      </c>
      <c r="H322" s="376" t="s">
        <v>863</v>
      </c>
      <c r="I322" s="376" t="str">
        <f t="shared" si="21"/>
        <v>ce.0572487@ac-nancy-metz.fr</v>
      </c>
      <c r="J322" s="377" t="s">
        <v>864</v>
      </c>
      <c r="K322" s="377">
        <v>36</v>
      </c>
      <c r="L322" s="62">
        <f t="shared" si="20"/>
        <v>6</v>
      </c>
      <c r="M322" s="377">
        <f t="shared" si="22"/>
        <v>6</v>
      </c>
      <c r="N322" s="378"/>
      <c r="O322" s="378"/>
      <c r="P322" s="378"/>
      <c r="Q322" s="378"/>
      <c r="R322" s="644"/>
      <c r="S322" s="623" t="s">
        <v>846</v>
      </c>
      <c r="T322" s="624">
        <v>44893</v>
      </c>
      <c r="U322" s="624">
        <v>44894</v>
      </c>
      <c r="V322" s="199" t="s">
        <v>847</v>
      </c>
      <c r="W322" s="588"/>
      <c r="X322" s="12" t="s">
        <v>219</v>
      </c>
      <c r="AB322" s="155">
        <v>16</v>
      </c>
      <c r="AC322" s="177">
        <v>8</v>
      </c>
    </row>
    <row r="323" spans="1:29" ht="18.75" x14ac:dyDescent="0.3">
      <c r="A323" s="282" t="s">
        <v>55</v>
      </c>
      <c r="B323" s="282"/>
      <c r="C323" s="282" t="s">
        <v>77</v>
      </c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41"/>
      <c r="O323" s="41"/>
      <c r="P323" s="41"/>
      <c r="Q323" s="41"/>
      <c r="R323" s="41"/>
      <c r="S323" s="41"/>
      <c r="T323" s="41"/>
      <c r="U323" s="41"/>
      <c r="V323" s="199"/>
      <c r="W323" s="588"/>
      <c r="X323" s="12"/>
    </row>
    <row r="324" spans="1:29" ht="18.75" x14ac:dyDescent="0.3">
      <c r="A324" s="57"/>
      <c r="B324" s="57"/>
      <c r="C324" s="57"/>
      <c r="D324" s="12"/>
      <c r="E324" s="12"/>
      <c r="F324" s="12"/>
      <c r="G324" s="12"/>
      <c r="H324" s="12"/>
      <c r="I324" s="12"/>
      <c r="J324" s="12"/>
      <c r="K324" s="12"/>
      <c r="L324" s="62">
        <f t="shared" si="20"/>
        <v>0</v>
      </c>
      <c r="M324" s="12"/>
      <c r="N324" s="41"/>
      <c r="O324" s="41"/>
      <c r="P324" s="41"/>
      <c r="Q324" s="41"/>
      <c r="R324" s="42"/>
      <c r="S324" s="41"/>
      <c r="T324" s="43"/>
      <c r="U324" s="43"/>
      <c r="V324" s="199"/>
      <c r="W324" s="588"/>
      <c r="X324" s="12"/>
    </row>
    <row r="325" spans="1:29" ht="15.75" customHeight="1" x14ac:dyDescent="0.25">
      <c r="A325" s="11"/>
      <c r="B325" s="11"/>
      <c r="C325" s="11"/>
      <c r="D325" s="12"/>
      <c r="E325" s="13"/>
      <c r="F325" s="588"/>
      <c r="G325" s="767"/>
      <c r="H325" s="767"/>
      <c r="I325" s="767"/>
      <c r="J325" s="768"/>
      <c r="K325" s="768"/>
      <c r="L325" s="588"/>
      <c r="M325" s="588"/>
      <c r="N325" s="660"/>
      <c r="O325" s="660"/>
      <c r="P325" s="660"/>
      <c r="Q325" s="660"/>
      <c r="R325" s="659"/>
      <c r="S325" s="660"/>
      <c r="T325" s="661"/>
      <c r="U325" s="661"/>
      <c r="V325" s="199"/>
      <c r="W325" s="588"/>
      <c r="X325" s="12"/>
    </row>
    <row r="326" spans="1:29" ht="18.75" customHeight="1" x14ac:dyDescent="0.35">
      <c r="A326" s="1402">
        <v>36</v>
      </c>
      <c r="B326" s="46">
        <v>1</v>
      </c>
      <c r="C326" s="1402">
        <v>80</v>
      </c>
      <c r="D326" s="12" t="s">
        <v>275</v>
      </c>
      <c r="E326" s="37" t="s">
        <v>865</v>
      </c>
      <c r="F326" s="113" t="s">
        <v>21</v>
      </c>
      <c r="G326" s="114" t="s">
        <v>866</v>
      </c>
      <c r="H326" s="115" t="s">
        <v>867</v>
      </c>
      <c r="I326" s="115" t="str">
        <f t="shared" si="21"/>
        <v>ce.0541211@ac-nancy-metz.fr</v>
      </c>
      <c r="J326" s="113" t="s">
        <v>868</v>
      </c>
      <c r="K326" s="113">
        <v>44</v>
      </c>
      <c r="L326" s="62">
        <f t="shared" si="20"/>
        <v>7.333333333333333</v>
      </c>
      <c r="M326" s="113">
        <f t="shared" si="22"/>
        <v>8</v>
      </c>
      <c r="N326" s="116">
        <f>SUM(M326:M331)</f>
        <v>80</v>
      </c>
      <c r="O326" s="116">
        <v>7</v>
      </c>
      <c r="P326" s="117">
        <v>61</v>
      </c>
      <c r="Q326" s="116"/>
      <c r="R326" s="663" t="s">
        <v>869</v>
      </c>
      <c r="S326" s="594" t="s">
        <v>846</v>
      </c>
      <c r="T326" s="595">
        <v>44893</v>
      </c>
      <c r="U326" s="595">
        <v>44894</v>
      </c>
      <c r="V326" s="199" t="s">
        <v>870</v>
      </c>
      <c r="W326" s="601"/>
      <c r="X326" s="12" t="s">
        <v>257</v>
      </c>
    </row>
    <row r="327" spans="1:29" ht="18.75" customHeight="1" x14ac:dyDescent="0.25">
      <c r="A327" s="1402"/>
      <c r="B327" s="46">
        <v>1</v>
      </c>
      <c r="C327" s="1402"/>
      <c r="D327" s="12" t="s">
        <v>279</v>
      </c>
      <c r="E327" s="68">
        <v>48</v>
      </c>
      <c r="F327" s="113" t="s">
        <v>50</v>
      </c>
      <c r="G327" s="114" t="s">
        <v>871</v>
      </c>
      <c r="H327" s="115" t="s">
        <v>324</v>
      </c>
      <c r="I327" s="115" t="str">
        <f t="shared" si="21"/>
        <v>ce.0540042@ac-nancy-metz.fr</v>
      </c>
      <c r="J327" s="113" t="s">
        <v>872</v>
      </c>
      <c r="K327" s="113">
        <v>240</v>
      </c>
      <c r="L327" s="62">
        <f t="shared" si="20"/>
        <v>40</v>
      </c>
      <c r="M327" s="113">
        <f t="shared" si="22"/>
        <v>40</v>
      </c>
      <c r="N327" s="116"/>
      <c r="O327" s="116">
        <v>0</v>
      </c>
      <c r="P327" s="116"/>
      <c r="Q327" s="21" t="s">
        <v>638</v>
      </c>
      <c r="R327" s="663"/>
      <c r="S327" s="594" t="s">
        <v>846</v>
      </c>
      <c r="T327" s="595">
        <v>44893</v>
      </c>
      <c r="U327" s="595">
        <v>44894</v>
      </c>
      <c r="V327" s="199" t="s">
        <v>870</v>
      </c>
      <c r="W327" s="599"/>
      <c r="X327" s="12" t="s">
        <v>257</v>
      </c>
    </row>
    <row r="328" spans="1:29" ht="18.75" customHeight="1" x14ac:dyDescent="0.25">
      <c r="A328" s="1402"/>
      <c r="B328" s="46">
        <v>1</v>
      </c>
      <c r="C328" s="1402"/>
      <c r="D328" s="12" t="s">
        <v>279</v>
      </c>
      <c r="E328" s="178">
        <v>25</v>
      </c>
      <c r="F328" s="14" t="s">
        <v>21</v>
      </c>
      <c r="G328" s="15" t="s">
        <v>873</v>
      </c>
      <c r="H328" s="16" t="s">
        <v>874</v>
      </c>
      <c r="I328" s="16" t="str">
        <f t="shared" si="21"/>
        <v>ce.0541284@ac-nancy-metz.fr</v>
      </c>
      <c r="J328" s="14" t="s">
        <v>875</v>
      </c>
      <c r="K328" s="14">
        <v>42</v>
      </c>
      <c r="L328" s="62">
        <f t="shared" si="20"/>
        <v>7</v>
      </c>
      <c r="M328" s="14">
        <f t="shared" si="22"/>
        <v>7</v>
      </c>
      <c r="N328" s="18"/>
      <c r="O328" s="18">
        <v>7</v>
      </c>
      <c r="P328" s="18"/>
      <c r="Q328" s="18"/>
      <c r="R328" s="663"/>
      <c r="S328" s="594" t="s">
        <v>846</v>
      </c>
      <c r="T328" s="595">
        <v>44893</v>
      </c>
      <c r="U328" s="595">
        <v>44894</v>
      </c>
      <c r="V328" s="199" t="s">
        <v>870</v>
      </c>
      <c r="W328" s="599"/>
      <c r="X328" s="12" t="s">
        <v>257</v>
      </c>
      <c r="AB328" s="155"/>
    </row>
    <row r="329" spans="1:29" ht="18.75" customHeight="1" x14ac:dyDescent="0.25">
      <c r="A329" s="1402"/>
      <c r="B329" s="46">
        <v>1</v>
      </c>
      <c r="C329" s="1402"/>
      <c r="D329" s="12" t="s">
        <v>279</v>
      </c>
      <c r="E329" s="178">
        <v>25</v>
      </c>
      <c r="F329" s="384" t="s">
        <v>21</v>
      </c>
      <c r="G329" s="384" t="s">
        <v>876</v>
      </c>
      <c r="H329" s="384" t="s">
        <v>877</v>
      </c>
      <c r="I329" s="385" t="s">
        <v>878</v>
      </c>
      <c r="J329" s="384" t="s">
        <v>879</v>
      </c>
      <c r="K329" s="384">
        <v>29</v>
      </c>
      <c r="L329" s="62">
        <f t="shared" si="20"/>
        <v>4.833333333333333</v>
      </c>
      <c r="M329" s="384">
        <f t="shared" si="22"/>
        <v>5</v>
      </c>
      <c r="N329" s="386"/>
      <c r="O329" s="16">
        <v>4</v>
      </c>
      <c r="P329" s="386"/>
      <c r="Q329" s="16"/>
      <c r="R329" s="663"/>
      <c r="S329" s="692" t="s">
        <v>846</v>
      </c>
      <c r="T329" s="693">
        <v>44893</v>
      </c>
      <c r="U329" s="693">
        <v>44894</v>
      </c>
      <c r="V329" s="199" t="s">
        <v>870</v>
      </c>
      <c r="W329" s="599"/>
      <c r="X329" s="12" t="s">
        <v>257</v>
      </c>
    </row>
    <row r="330" spans="1:29" s="834" customFormat="1" ht="18.75" customHeight="1" x14ac:dyDescent="0.3">
      <c r="A330" s="1402"/>
      <c r="B330" s="830"/>
      <c r="C330" s="1402"/>
      <c r="D330" s="831" t="s">
        <v>279</v>
      </c>
      <c r="E330" s="939">
        <v>75</v>
      </c>
      <c r="F330" s="940" t="s">
        <v>50</v>
      </c>
      <c r="G330" s="821" t="s">
        <v>323</v>
      </c>
      <c r="H330" s="822" t="s">
        <v>324</v>
      </c>
      <c r="I330" s="751" t="str">
        <f t="shared" si="21"/>
        <v>ce.0540038@ac-nancy-metz.fr</v>
      </c>
      <c r="J330" s="749" t="s">
        <v>325</v>
      </c>
      <c r="K330" s="717">
        <f>(L330+0)</f>
        <v>220</v>
      </c>
      <c r="L330" s="749">
        <v>220</v>
      </c>
      <c r="M330" s="717">
        <v>10</v>
      </c>
      <c r="N330" s="941"/>
      <c r="O330" s="941">
        <v>10</v>
      </c>
      <c r="P330" s="941"/>
      <c r="Q330" s="941"/>
      <c r="R330" s="694"/>
      <c r="S330" s="746" t="s">
        <v>846</v>
      </c>
      <c r="T330" s="747">
        <v>44893</v>
      </c>
      <c r="U330" s="747">
        <v>44894</v>
      </c>
      <c r="V330" s="937" t="s">
        <v>870</v>
      </c>
      <c r="W330" s="932" t="s">
        <v>2023</v>
      </c>
      <c r="X330" s="831" t="s">
        <v>257</v>
      </c>
      <c r="AA330" s="835" t="s">
        <v>880</v>
      </c>
    </row>
    <row r="331" spans="1:29" ht="18.75" customHeight="1" x14ac:dyDescent="0.25">
      <c r="A331" s="1402"/>
      <c r="B331" s="46">
        <v>1</v>
      </c>
      <c r="C331" s="1402"/>
      <c r="D331" s="12" t="s">
        <v>279</v>
      </c>
      <c r="E331" s="13">
        <v>21</v>
      </c>
      <c r="F331" s="387" t="s">
        <v>21</v>
      </c>
      <c r="G331" s="388" t="s">
        <v>881</v>
      </c>
      <c r="H331" s="388" t="s">
        <v>276</v>
      </c>
      <c r="I331" s="388" t="str">
        <f t="shared" si="21"/>
        <v>ce.0540106@ac-nancy-metz.fr</v>
      </c>
      <c r="J331" s="387" t="s">
        <v>882</v>
      </c>
      <c r="K331" s="387">
        <v>57</v>
      </c>
      <c r="L331" s="62">
        <f t="shared" si="20"/>
        <v>9.5</v>
      </c>
      <c r="M331" s="17">
        <f t="shared" si="22"/>
        <v>10</v>
      </c>
      <c r="N331" s="389"/>
      <c r="O331" s="389">
        <v>0</v>
      </c>
      <c r="P331" s="389"/>
      <c r="Q331" s="389"/>
      <c r="R331" s="663"/>
      <c r="S331" s="692" t="s">
        <v>846</v>
      </c>
      <c r="T331" s="693">
        <v>44893</v>
      </c>
      <c r="U331" s="693">
        <v>44894</v>
      </c>
      <c r="V331" s="199" t="s">
        <v>870</v>
      </c>
      <c r="W331" s="588"/>
      <c r="X331" s="12" t="s">
        <v>257</v>
      </c>
    </row>
    <row r="332" spans="1:29" ht="18.75" customHeight="1" x14ac:dyDescent="0.25">
      <c r="A332" s="11" t="s">
        <v>103</v>
      </c>
      <c r="B332" s="11"/>
      <c r="C332" s="11" t="s">
        <v>54</v>
      </c>
      <c r="D332" s="12"/>
      <c r="E332" s="13"/>
      <c r="F332" s="112"/>
      <c r="G332" s="390"/>
      <c r="H332" s="390"/>
      <c r="I332" s="390"/>
      <c r="J332" s="112"/>
      <c r="K332" s="112"/>
      <c r="L332" s="12"/>
      <c r="M332" s="12"/>
      <c r="N332" s="391"/>
      <c r="O332" s="391"/>
      <c r="P332" s="391"/>
      <c r="Q332" s="391"/>
      <c r="R332" s="42"/>
      <c r="S332" s="391"/>
      <c r="T332" s="392"/>
      <c r="U332" s="392"/>
      <c r="V332" s="199"/>
      <c r="W332" s="588"/>
      <c r="X332" s="12"/>
    </row>
    <row r="333" spans="1:29" s="393" customFormat="1" ht="18.75" x14ac:dyDescent="0.3">
      <c r="A333" s="282"/>
      <c r="B333" s="282"/>
      <c r="C333" s="282"/>
      <c r="D333" s="394"/>
      <c r="E333" s="394"/>
      <c r="F333" s="394"/>
      <c r="G333" s="394"/>
      <c r="H333" s="394"/>
      <c r="I333" s="394"/>
      <c r="J333" s="394"/>
      <c r="K333" s="394"/>
      <c r="L333" s="395">
        <f t="shared" si="20"/>
        <v>0</v>
      </c>
      <c r="M333" s="394"/>
      <c r="N333" s="42"/>
      <c r="O333" s="42"/>
      <c r="P333" s="42"/>
      <c r="Q333" s="42"/>
      <c r="R333" s="42"/>
      <c r="S333" s="42"/>
      <c r="T333" s="42"/>
      <c r="U333" s="42"/>
      <c r="V333" s="199"/>
      <c r="W333" s="608"/>
      <c r="X333" s="394"/>
      <c r="AA333" s="396"/>
    </row>
    <row r="334" spans="1:29" ht="15.75" customHeight="1" x14ac:dyDescent="0.35">
      <c r="A334" s="1401">
        <v>37</v>
      </c>
      <c r="B334" s="46">
        <v>1</v>
      </c>
      <c r="C334" s="1402">
        <v>81</v>
      </c>
      <c r="D334" s="12" t="s">
        <v>625</v>
      </c>
      <c r="E334" s="47">
        <v>29</v>
      </c>
      <c r="F334" s="329" t="s">
        <v>21</v>
      </c>
      <c r="G334" s="330" t="s">
        <v>802</v>
      </c>
      <c r="H334" s="331" t="s">
        <v>883</v>
      </c>
      <c r="I334" s="331" t="str">
        <f t="shared" si="21"/>
        <v>ce.0571994@ac-nancy-metz.fr</v>
      </c>
      <c r="J334" s="329" t="s">
        <v>884</v>
      </c>
      <c r="K334" s="329">
        <v>34</v>
      </c>
      <c r="L334" s="62">
        <f t="shared" si="20"/>
        <v>5.666666666666667</v>
      </c>
      <c r="M334" s="329">
        <f t="shared" si="22"/>
        <v>6</v>
      </c>
      <c r="N334" s="332">
        <f>SUM(M334:M338)</f>
        <v>49</v>
      </c>
      <c r="O334" s="332">
        <v>55</v>
      </c>
      <c r="P334" s="333">
        <v>44</v>
      </c>
      <c r="Q334" s="332"/>
      <c r="R334" s="669" t="s">
        <v>885</v>
      </c>
      <c r="S334" s="656" t="s">
        <v>886</v>
      </c>
      <c r="T334" s="334">
        <v>44901</v>
      </c>
      <c r="U334" s="657">
        <v>44902</v>
      </c>
      <c r="V334" s="199" t="s">
        <v>887</v>
      </c>
      <c r="W334" s="598"/>
      <c r="X334" s="12" t="s">
        <v>28</v>
      </c>
    </row>
    <row r="335" spans="1:29" ht="15.75" customHeight="1" x14ac:dyDescent="0.25">
      <c r="A335" s="1401"/>
      <c r="B335" s="46">
        <v>1</v>
      </c>
      <c r="C335" s="1402"/>
      <c r="D335" s="12" t="s">
        <v>630</v>
      </c>
      <c r="E335" s="120" t="s">
        <v>888</v>
      </c>
      <c r="F335" s="232" t="s">
        <v>35</v>
      </c>
      <c r="G335" s="357" t="s">
        <v>889</v>
      </c>
      <c r="H335" s="358" t="s">
        <v>636</v>
      </c>
      <c r="I335" s="358" t="str">
        <f t="shared" si="21"/>
        <v>ce.0572027@ac-nancy-metz.fr</v>
      </c>
      <c r="J335" s="356" t="s">
        <v>890</v>
      </c>
      <c r="K335" s="356">
        <v>121</v>
      </c>
      <c r="L335" s="62">
        <f t="shared" si="20"/>
        <v>20.166666666666668</v>
      </c>
      <c r="M335" s="356">
        <f t="shared" si="22"/>
        <v>21</v>
      </c>
      <c r="N335" s="359"/>
      <c r="O335" s="359"/>
      <c r="P335" s="359"/>
      <c r="Q335" s="33" t="s">
        <v>891</v>
      </c>
      <c r="R335" s="669"/>
      <c r="S335" s="656" t="s">
        <v>886</v>
      </c>
      <c r="T335" s="334">
        <v>44901</v>
      </c>
      <c r="U335" s="657">
        <v>44902</v>
      </c>
      <c r="V335" s="199" t="s">
        <v>887</v>
      </c>
      <c r="W335" s="599"/>
      <c r="X335" s="12" t="s">
        <v>28</v>
      </c>
    </row>
    <row r="336" spans="1:29" ht="15.75" customHeight="1" x14ac:dyDescent="0.25">
      <c r="A336" s="1401"/>
      <c r="B336" s="46">
        <v>1</v>
      </c>
      <c r="C336" s="1402"/>
      <c r="D336" s="12" t="s">
        <v>630</v>
      </c>
      <c r="E336" s="13">
        <v>55</v>
      </c>
      <c r="F336" s="356" t="s">
        <v>21</v>
      </c>
      <c r="G336" s="357" t="s">
        <v>892</v>
      </c>
      <c r="H336" s="358" t="s">
        <v>893</v>
      </c>
      <c r="I336" s="358" t="str">
        <f t="shared" si="21"/>
        <v>ce.0572170@ac-nancy-metz.fr</v>
      </c>
      <c r="J336" s="356" t="s">
        <v>894</v>
      </c>
      <c r="K336" s="356">
        <v>35</v>
      </c>
      <c r="L336" s="62">
        <f t="shared" si="20"/>
        <v>5.833333333333333</v>
      </c>
      <c r="M336" s="356">
        <f t="shared" si="22"/>
        <v>6</v>
      </c>
      <c r="N336" s="359"/>
      <c r="O336" s="359"/>
      <c r="P336" s="359"/>
      <c r="Q336" s="359"/>
      <c r="R336" s="669"/>
      <c r="S336" s="656" t="s">
        <v>886</v>
      </c>
      <c r="T336" s="334">
        <v>44901</v>
      </c>
      <c r="U336" s="657">
        <v>44902</v>
      </c>
      <c r="V336" s="199" t="s">
        <v>887</v>
      </c>
      <c r="W336" s="588"/>
      <c r="X336" s="12" t="s">
        <v>28</v>
      </c>
    </row>
    <row r="337" spans="1:29" ht="15.75" customHeight="1" x14ac:dyDescent="0.25">
      <c r="A337" s="1401"/>
      <c r="B337" s="46">
        <v>1</v>
      </c>
      <c r="C337" s="1402"/>
      <c r="D337" s="12" t="s">
        <v>630</v>
      </c>
      <c r="E337" s="13">
        <v>55</v>
      </c>
      <c r="F337" s="356" t="s">
        <v>21</v>
      </c>
      <c r="G337" s="357" t="s">
        <v>895</v>
      </c>
      <c r="H337" s="358" t="s">
        <v>896</v>
      </c>
      <c r="I337" s="358" t="str">
        <f t="shared" si="21"/>
        <v>ce.0572583@ac-nancy-metz.fr</v>
      </c>
      <c r="J337" s="356" t="s">
        <v>897</v>
      </c>
      <c r="K337" s="356">
        <v>31</v>
      </c>
      <c r="L337" s="62">
        <f t="shared" si="20"/>
        <v>5.166666666666667</v>
      </c>
      <c r="M337" s="356">
        <f t="shared" si="22"/>
        <v>6</v>
      </c>
      <c r="N337" s="359"/>
      <c r="O337" s="359"/>
      <c r="P337" s="359"/>
      <c r="Q337" s="359"/>
      <c r="R337" s="669"/>
      <c r="S337" s="656" t="s">
        <v>886</v>
      </c>
      <c r="T337" s="334">
        <v>44901</v>
      </c>
      <c r="U337" s="657">
        <v>44902</v>
      </c>
      <c r="V337" s="199" t="s">
        <v>887</v>
      </c>
      <c r="W337" s="588"/>
      <c r="X337" s="12" t="s">
        <v>28</v>
      </c>
    </row>
    <row r="338" spans="1:29" ht="15.75" customHeight="1" x14ac:dyDescent="0.25">
      <c r="A338" s="1401"/>
      <c r="B338" s="46">
        <v>1</v>
      </c>
      <c r="C338" s="1402"/>
      <c r="D338" s="12" t="s">
        <v>630</v>
      </c>
      <c r="E338" s="13">
        <v>55</v>
      </c>
      <c r="F338" s="356" t="s">
        <v>21</v>
      </c>
      <c r="G338" s="357" t="s">
        <v>898</v>
      </c>
      <c r="H338" s="358" t="s">
        <v>899</v>
      </c>
      <c r="I338" s="358" t="str">
        <f t="shared" si="21"/>
        <v>ce.0572025@ac-nancy-metz.fr</v>
      </c>
      <c r="J338" s="356" t="s">
        <v>900</v>
      </c>
      <c r="K338" s="356">
        <v>60</v>
      </c>
      <c r="L338" s="62">
        <f t="shared" si="20"/>
        <v>10</v>
      </c>
      <c r="M338" s="356">
        <f t="shared" si="22"/>
        <v>10</v>
      </c>
      <c r="N338" s="359"/>
      <c r="O338" s="359"/>
      <c r="P338" s="359"/>
      <c r="Q338" s="359"/>
      <c r="R338" s="669"/>
      <c r="S338" s="656" t="s">
        <v>886</v>
      </c>
      <c r="T338" s="334">
        <v>44901</v>
      </c>
      <c r="U338" s="657">
        <v>44902</v>
      </c>
      <c r="V338" s="199" t="s">
        <v>887</v>
      </c>
      <c r="W338" s="588"/>
      <c r="X338" s="12" t="s">
        <v>28</v>
      </c>
    </row>
    <row r="339" spans="1:29" ht="18.75" x14ac:dyDescent="0.3">
      <c r="A339" s="282" t="s">
        <v>77</v>
      </c>
      <c r="B339" s="282"/>
      <c r="C339" s="282" t="s">
        <v>55</v>
      </c>
      <c r="D339" s="12"/>
      <c r="E339" s="12"/>
      <c r="F339" s="12"/>
      <c r="G339" s="12"/>
      <c r="H339" s="12"/>
      <c r="I339" s="12"/>
      <c r="J339" s="12"/>
      <c r="K339" s="12"/>
      <c r="L339" s="62">
        <f t="shared" si="20"/>
        <v>0</v>
      </c>
      <c r="M339" s="12"/>
      <c r="N339" s="41"/>
      <c r="O339" s="41"/>
      <c r="P339" s="41"/>
      <c r="Q339" s="41"/>
      <c r="R339" s="42"/>
      <c r="S339" s="41"/>
      <c r="T339" s="41"/>
      <c r="U339" s="41"/>
      <c r="V339" s="199"/>
      <c r="W339" s="588"/>
      <c r="X339" s="12"/>
      <c r="AC339" s="177">
        <v>8</v>
      </c>
    </row>
    <row r="340" spans="1:29" ht="18.75" customHeight="1" x14ac:dyDescent="0.25">
      <c r="A340" s="11"/>
      <c r="B340" s="11"/>
      <c r="C340" s="11"/>
      <c r="D340" s="12"/>
      <c r="E340" s="13"/>
      <c r="F340" s="112"/>
      <c r="G340" s="390"/>
      <c r="H340" s="390"/>
      <c r="I340" s="390"/>
      <c r="J340" s="112"/>
      <c r="K340" s="112"/>
      <c r="L340" s="12"/>
      <c r="M340" s="12"/>
      <c r="N340" s="391"/>
      <c r="O340" s="391"/>
      <c r="P340" s="391"/>
      <c r="Q340" s="391"/>
      <c r="R340" s="42"/>
      <c r="S340" s="391"/>
      <c r="T340" s="392"/>
      <c r="U340" s="392"/>
      <c r="V340" s="199"/>
      <c r="W340" s="588"/>
      <c r="X340" s="12"/>
      <c r="Y340" s="834"/>
      <c r="Z340" s="834"/>
      <c r="AA340" s="938"/>
      <c r="AB340" s="834"/>
      <c r="AC340" s="834"/>
    </row>
    <row r="341" spans="1:29" ht="15.75" customHeight="1" x14ac:dyDescent="0.35">
      <c r="A341" s="1402">
        <v>38</v>
      </c>
      <c r="B341" s="46">
        <v>1</v>
      </c>
      <c r="C341" s="1402">
        <v>82</v>
      </c>
      <c r="D341" s="12" t="s">
        <v>275</v>
      </c>
      <c r="E341" s="121">
        <v>4</v>
      </c>
      <c r="F341" s="801" t="s">
        <v>50</v>
      </c>
      <c r="G341" s="802" t="s">
        <v>901</v>
      </c>
      <c r="H341" s="803" t="s">
        <v>276</v>
      </c>
      <c r="I341" s="803" t="str">
        <f t="shared" si="21"/>
        <v>ce.0540039@ac-nancy-metz.fr</v>
      </c>
      <c r="J341" s="801" t="s">
        <v>902</v>
      </c>
      <c r="K341" s="801">
        <v>98</v>
      </c>
      <c r="L341" s="152">
        <f t="shared" si="20"/>
        <v>16.333333333333332</v>
      </c>
      <c r="M341" s="250">
        <f t="shared" si="22"/>
        <v>17</v>
      </c>
      <c r="N341" s="804">
        <f>SUM(M341:M346)</f>
        <v>70</v>
      </c>
      <c r="O341" s="804"/>
      <c r="P341" s="805">
        <v>52</v>
      </c>
      <c r="Q341" s="804"/>
      <c r="R341" s="806" t="s">
        <v>903</v>
      </c>
      <c r="S341" s="285" t="s">
        <v>886</v>
      </c>
      <c r="T341" s="807">
        <v>44901</v>
      </c>
      <c r="U341" s="649">
        <v>44902</v>
      </c>
      <c r="V341" s="199" t="s">
        <v>904</v>
      </c>
      <c r="W341" s="942"/>
      <c r="X341" s="12" t="s">
        <v>62</v>
      </c>
      <c r="Y341" s="834"/>
      <c r="Z341" s="834"/>
      <c r="AA341" s="938"/>
      <c r="AB341" s="834"/>
      <c r="AC341" s="834"/>
    </row>
    <row r="342" spans="1:29" ht="15.75" customHeight="1" x14ac:dyDescent="0.25">
      <c r="A342" s="1402"/>
      <c r="B342" s="46">
        <v>1</v>
      </c>
      <c r="C342" s="1402"/>
      <c r="D342" s="12" t="s">
        <v>279</v>
      </c>
      <c r="E342" s="178">
        <v>25</v>
      </c>
      <c r="F342" s="151" t="s">
        <v>32</v>
      </c>
      <c r="G342" s="257" t="s">
        <v>905</v>
      </c>
      <c r="H342" s="150" t="s">
        <v>324</v>
      </c>
      <c r="I342" s="150" t="str">
        <f t="shared" si="21"/>
        <v>ce.0540081@ac-nancy-metz.fr</v>
      </c>
      <c r="J342" s="258" t="s">
        <v>906</v>
      </c>
      <c r="K342" s="258">
        <v>73</v>
      </c>
      <c r="L342" s="152">
        <f t="shared" si="20"/>
        <v>12.166666666666666</v>
      </c>
      <c r="M342" s="151">
        <f t="shared" si="22"/>
        <v>13</v>
      </c>
      <c r="N342" s="153"/>
      <c r="O342" s="153"/>
      <c r="P342" s="153"/>
      <c r="Q342" s="153"/>
      <c r="R342" s="806"/>
      <c r="S342" s="285" t="s">
        <v>886</v>
      </c>
      <c r="T342" s="807">
        <v>44901</v>
      </c>
      <c r="U342" s="649">
        <v>44902</v>
      </c>
      <c r="V342" s="199" t="s">
        <v>904</v>
      </c>
      <c r="W342" s="943"/>
      <c r="X342" s="12" t="s">
        <v>62</v>
      </c>
      <c r="Y342" s="834"/>
      <c r="Z342" s="834"/>
      <c r="AA342" s="938"/>
      <c r="AB342" s="834"/>
      <c r="AC342" s="834"/>
    </row>
    <row r="343" spans="1:29" ht="49.5" customHeight="1" x14ac:dyDescent="0.3">
      <c r="A343" s="1402"/>
      <c r="B343" s="46">
        <v>1</v>
      </c>
      <c r="C343" s="1402"/>
      <c r="D343" s="12" t="s">
        <v>279</v>
      </c>
      <c r="E343" s="169" t="s">
        <v>907</v>
      </c>
      <c r="F343" s="151" t="s">
        <v>32</v>
      </c>
      <c r="G343" s="257" t="s">
        <v>908</v>
      </c>
      <c r="H343" s="150" t="s">
        <v>324</v>
      </c>
      <c r="I343" s="150" t="str">
        <f t="shared" si="21"/>
        <v>ce.0540082@ac-nancy-metz.fr</v>
      </c>
      <c r="J343" s="258" t="s">
        <v>909</v>
      </c>
      <c r="K343" s="258">
        <v>51</v>
      </c>
      <c r="L343" s="152">
        <f t="shared" si="20"/>
        <v>8.5</v>
      </c>
      <c r="M343" s="151">
        <f t="shared" si="22"/>
        <v>9</v>
      </c>
      <c r="N343" s="153"/>
      <c r="O343" s="153"/>
      <c r="P343" s="153"/>
      <c r="Q343" s="246" t="s">
        <v>910</v>
      </c>
      <c r="R343" s="806"/>
      <c r="S343" s="285" t="s">
        <v>886</v>
      </c>
      <c r="T343" s="807">
        <v>44901</v>
      </c>
      <c r="U343" s="649">
        <v>44902</v>
      </c>
      <c r="V343" s="199" t="s">
        <v>904</v>
      </c>
      <c r="W343" s="944" t="s">
        <v>2024</v>
      </c>
      <c r="X343" s="12" t="s">
        <v>62</v>
      </c>
      <c r="Y343" s="834"/>
      <c r="Z343" s="834"/>
      <c r="AA343" s="835" t="s">
        <v>880</v>
      </c>
      <c r="AB343" s="834"/>
      <c r="AC343" s="834"/>
    </row>
    <row r="344" spans="1:29" ht="15.75" customHeight="1" x14ac:dyDescent="0.25">
      <c r="A344" s="1402"/>
      <c r="B344" s="46">
        <v>1</v>
      </c>
      <c r="C344" s="1402"/>
      <c r="D344" s="12" t="s">
        <v>279</v>
      </c>
      <c r="E344" s="68">
        <v>48</v>
      </c>
      <c r="F344" s="284" t="s">
        <v>21</v>
      </c>
      <c r="G344" s="808" t="s">
        <v>911</v>
      </c>
      <c r="H344" s="809" t="s">
        <v>912</v>
      </c>
      <c r="I344" s="809" t="str">
        <f t="shared" si="21"/>
        <v>ce.0541706@ac-nancy-metz.fr</v>
      </c>
      <c r="J344" s="284" t="s">
        <v>913</v>
      </c>
      <c r="K344" s="284">
        <v>30</v>
      </c>
      <c r="L344" s="152">
        <f t="shared" si="20"/>
        <v>5</v>
      </c>
      <c r="M344" s="284">
        <v>5</v>
      </c>
      <c r="N344" s="285"/>
      <c r="O344" s="285"/>
      <c r="P344" s="285"/>
      <c r="Q344" s="285"/>
      <c r="R344" s="806"/>
      <c r="S344" s="285" t="s">
        <v>886</v>
      </c>
      <c r="T344" s="807">
        <v>44901</v>
      </c>
      <c r="U344" s="649">
        <v>44902</v>
      </c>
      <c r="V344" s="199" t="s">
        <v>904</v>
      </c>
      <c r="W344" s="834"/>
      <c r="X344" s="12" t="s">
        <v>62</v>
      </c>
      <c r="Y344" s="834"/>
      <c r="Z344" s="834"/>
      <c r="AA344" s="938"/>
      <c r="AB344" s="834"/>
      <c r="AC344" s="834"/>
    </row>
    <row r="345" spans="1:29" ht="15.75" customHeight="1" x14ac:dyDescent="0.25">
      <c r="A345" s="1402"/>
      <c r="B345" s="46">
        <v>1</v>
      </c>
      <c r="C345" s="1402"/>
      <c r="D345" s="12" t="s">
        <v>279</v>
      </c>
      <c r="E345" s="47">
        <v>75</v>
      </c>
      <c r="F345" s="151" t="s">
        <v>21</v>
      </c>
      <c r="G345" s="256" t="s">
        <v>297</v>
      </c>
      <c r="H345" s="150" t="s">
        <v>298</v>
      </c>
      <c r="I345" s="150" t="str">
        <f t="shared" si="21"/>
        <v>ce.0541956@ac-nancy-metz.fr</v>
      </c>
      <c r="J345" s="151" t="s">
        <v>299</v>
      </c>
      <c r="K345" s="151">
        <v>43</v>
      </c>
      <c r="L345" s="152">
        <f t="shared" si="20"/>
        <v>7.166666666666667</v>
      </c>
      <c r="M345" s="151">
        <f t="shared" si="22"/>
        <v>8</v>
      </c>
      <c r="N345" s="153"/>
      <c r="O345" s="153"/>
      <c r="P345" s="153"/>
      <c r="Q345" s="153"/>
      <c r="R345" s="806"/>
      <c r="S345" s="285" t="s">
        <v>886</v>
      </c>
      <c r="T345" s="807">
        <v>44901</v>
      </c>
      <c r="U345" s="649">
        <v>44902</v>
      </c>
      <c r="V345" s="199" t="s">
        <v>904</v>
      </c>
      <c r="W345" s="831"/>
      <c r="X345" s="12" t="s">
        <v>62</v>
      </c>
      <c r="Y345" s="834"/>
      <c r="Z345" s="834"/>
      <c r="AA345" s="938"/>
      <c r="AB345" s="834"/>
      <c r="AC345" s="834"/>
    </row>
    <row r="346" spans="1:29" ht="15.75" customHeight="1" x14ac:dyDescent="0.25">
      <c r="A346" s="1402"/>
      <c r="B346" s="46">
        <v>1</v>
      </c>
      <c r="C346" s="1402"/>
      <c r="D346" s="12" t="s">
        <v>279</v>
      </c>
      <c r="E346" s="13">
        <v>70</v>
      </c>
      <c r="F346" s="151" t="s">
        <v>32</v>
      </c>
      <c r="G346" s="150" t="s">
        <v>914</v>
      </c>
      <c r="H346" s="150" t="s">
        <v>287</v>
      </c>
      <c r="I346" s="150" t="str">
        <f t="shared" si="21"/>
        <v>ce.0540061@ac-nancy-metz.fr</v>
      </c>
      <c r="J346" s="258" t="s">
        <v>915</v>
      </c>
      <c r="K346" s="258">
        <v>105</v>
      </c>
      <c r="L346" s="152">
        <f t="shared" si="20"/>
        <v>17.5</v>
      </c>
      <c r="M346" s="151">
        <f t="shared" si="22"/>
        <v>18</v>
      </c>
      <c r="N346" s="153"/>
      <c r="O346" s="804"/>
      <c r="P346" s="153"/>
      <c r="Q346" s="153"/>
      <c r="R346" s="806"/>
      <c r="S346" s="285" t="s">
        <v>886</v>
      </c>
      <c r="T346" s="807">
        <v>44901</v>
      </c>
      <c r="U346" s="649">
        <v>44902</v>
      </c>
      <c r="V346" s="199" t="s">
        <v>904</v>
      </c>
      <c r="W346" s="831"/>
      <c r="X346" s="12" t="s">
        <v>62</v>
      </c>
      <c r="Y346" s="834"/>
      <c r="Z346" s="834"/>
      <c r="AA346" s="938"/>
      <c r="AB346" s="834"/>
      <c r="AC346" s="834"/>
    </row>
    <row r="347" spans="1:29" ht="15.75" customHeight="1" x14ac:dyDescent="0.25">
      <c r="A347" s="11" t="s">
        <v>54</v>
      </c>
      <c r="B347" s="11"/>
      <c r="C347" s="11" t="s">
        <v>103</v>
      </c>
      <c r="D347" s="12"/>
      <c r="E347" s="13"/>
      <c r="F347" s="151"/>
      <c r="G347" s="150"/>
      <c r="H347" s="150"/>
      <c r="I347" s="150"/>
      <c r="J347" s="258"/>
      <c r="K347" s="258"/>
      <c r="L347" s="152"/>
      <c r="M347" s="151"/>
      <c r="N347" s="153"/>
      <c r="O347" s="804"/>
      <c r="P347" s="153"/>
      <c r="Q347" s="153"/>
      <c r="R347" s="806"/>
      <c r="S347" s="285"/>
      <c r="T347" s="807"/>
      <c r="U347" s="649"/>
      <c r="V347" s="199"/>
      <c r="W347" s="588"/>
      <c r="X347" s="12"/>
    </row>
    <row r="348" spans="1:29" ht="18.75" x14ac:dyDescent="0.3">
      <c r="A348" s="57"/>
      <c r="B348" s="57"/>
      <c r="C348" s="57"/>
      <c r="D348" s="12"/>
      <c r="E348" s="12"/>
      <c r="F348" s="12"/>
      <c r="G348" s="12"/>
      <c r="H348" s="12"/>
      <c r="I348" s="12"/>
      <c r="J348" s="12"/>
      <c r="K348" s="12"/>
      <c r="L348" s="62">
        <f t="shared" si="20"/>
        <v>0</v>
      </c>
      <c r="M348" s="12"/>
      <c r="N348" s="41"/>
      <c r="O348" s="41"/>
      <c r="P348" s="41"/>
      <c r="Q348" s="41"/>
      <c r="R348" s="42"/>
      <c r="S348" s="41"/>
      <c r="T348" s="43"/>
      <c r="U348" s="43"/>
      <c r="V348" s="199"/>
      <c r="W348" s="603"/>
      <c r="X348" s="12"/>
    </row>
    <row r="349" spans="1:29" ht="15.75" customHeight="1" x14ac:dyDescent="0.35">
      <c r="A349" s="1401">
        <v>39</v>
      </c>
      <c r="B349" s="46">
        <v>1</v>
      </c>
      <c r="C349" s="1402">
        <v>85</v>
      </c>
      <c r="D349" s="12" t="s">
        <v>497</v>
      </c>
      <c r="E349" s="68">
        <v>60</v>
      </c>
      <c r="F349" s="14" t="s">
        <v>21</v>
      </c>
      <c r="G349" s="15" t="s">
        <v>916</v>
      </c>
      <c r="H349" s="16" t="s">
        <v>917</v>
      </c>
      <c r="I349" s="16" t="str">
        <f t="shared" si="21"/>
        <v>ce.0570010@ac-nancy-metz.fr</v>
      </c>
      <c r="J349" s="14" t="s">
        <v>918</v>
      </c>
      <c r="K349" s="14">
        <v>54</v>
      </c>
      <c r="L349" s="62">
        <f t="shared" si="20"/>
        <v>9</v>
      </c>
      <c r="M349" s="14">
        <f t="shared" si="22"/>
        <v>9</v>
      </c>
      <c r="N349" s="18">
        <f>SUM(M349:M357)</f>
        <v>69</v>
      </c>
      <c r="O349" s="18">
        <v>67</v>
      </c>
      <c r="P349" s="19">
        <v>62</v>
      </c>
      <c r="Q349" s="18"/>
      <c r="R349" s="663" t="s">
        <v>919</v>
      </c>
      <c r="S349" s="594" t="s">
        <v>886</v>
      </c>
      <c r="T349" s="595">
        <v>44901</v>
      </c>
      <c r="U349" s="595">
        <v>44902</v>
      </c>
      <c r="V349" s="199" t="s">
        <v>920</v>
      </c>
      <c r="W349" s="598"/>
      <c r="X349" s="12" t="s">
        <v>84</v>
      </c>
    </row>
    <row r="350" spans="1:29" ht="15.75" customHeight="1" x14ac:dyDescent="0.25">
      <c r="A350" s="1401"/>
      <c r="B350" s="46">
        <v>1</v>
      </c>
      <c r="C350" s="1402"/>
      <c r="D350" s="12" t="s">
        <v>505</v>
      </c>
      <c r="E350" s="68">
        <v>60</v>
      </c>
      <c r="F350" s="14" t="s">
        <v>21</v>
      </c>
      <c r="G350" s="15" t="s">
        <v>921</v>
      </c>
      <c r="H350" s="16" t="s">
        <v>922</v>
      </c>
      <c r="I350" s="16" t="str">
        <f t="shared" si="21"/>
        <v>ce.0572187@ac-nancy-metz.fr</v>
      </c>
      <c r="J350" s="14" t="s">
        <v>923</v>
      </c>
      <c r="K350" s="14">
        <v>33</v>
      </c>
      <c r="L350" s="62">
        <f t="shared" si="20"/>
        <v>5.5</v>
      </c>
      <c r="M350" s="14">
        <f t="shared" si="22"/>
        <v>6</v>
      </c>
      <c r="N350" s="18"/>
      <c r="O350" s="18"/>
      <c r="P350" s="18"/>
      <c r="Q350" s="18"/>
      <c r="R350" s="663"/>
      <c r="S350" s="594" t="s">
        <v>886</v>
      </c>
      <c r="T350" s="595">
        <v>44901</v>
      </c>
      <c r="U350" s="595">
        <v>44902</v>
      </c>
      <c r="V350" s="199" t="s">
        <v>920</v>
      </c>
      <c r="W350" s="599"/>
      <c r="X350" s="12" t="s">
        <v>84</v>
      </c>
    </row>
    <row r="351" spans="1:29" ht="15.75" customHeight="1" x14ac:dyDescent="0.25">
      <c r="A351" s="1401"/>
      <c r="B351" s="46">
        <v>1</v>
      </c>
      <c r="C351" s="1402"/>
      <c r="D351" s="12" t="s">
        <v>505</v>
      </c>
      <c r="E351" s="68">
        <v>60</v>
      </c>
      <c r="F351" s="14" t="s">
        <v>21</v>
      </c>
      <c r="G351" s="15" t="s">
        <v>924</v>
      </c>
      <c r="H351" s="16" t="s">
        <v>925</v>
      </c>
      <c r="I351" s="16" t="str">
        <f t="shared" si="21"/>
        <v>ce.0572360@ac-nancy-metz.fr</v>
      </c>
      <c r="J351" s="14" t="s">
        <v>926</v>
      </c>
      <c r="K351" s="14">
        <v>30</v>
      </c>
      <c r="L351" s="62">
        <f t="shared" si="20"/>
        <v>5</v>
      </c>
      <c r="M351" s="14">
        <f t="shared" si="22"/>
        <v>5</v>
      </c>
      <c r="N351" s="18"/>
      <c r="O351" s="18"/>
      <c r="P351" s="18"/>
      <c r="Q351" s="18"/>
      <c r="R351" s="663"/>
      <c r="S351" s="594" t="s">
        <v>886</v>
      </c>
      <c r="T351" s="595">
        <v>44901</v>
      </c>
      <c r="U351" s="595">
        <v>44902</v>
      </c>
      <c r="V351" s="199" t="s">
        <v>920</v>
      </c>
      <c r="W351" s="599"/>
      <c r="X351" s="12" t="s">
        <v>84</v>
      </c>
    </row>
    <row r="352" spans="1:29" ht="15.75" customHeight="1" x14ac:dyDescent="0.25">
      <c r="A352" s="1401"/>
      <c r="B352" s="46">
        <v>1</v>
      </c>
      <c r="C352" s="1402"/>
      <c r="D352" s="12" t="s">
        <v>505</v>
      </c>
      <c r="E352" s="68">
        <v>71</v>
      </c>
      <c r="F352" s="17" t="s">
        <v>21</v>
      </c>
      <c r="G352" s="276" t="s">
        <v>857</v>
      </c>
      <c r="H352" s="274" t="s">
        <v>858</v>
      </c>
      <c r="I352" s="274" t="str">
        <f t="shared" si="21"/>
        <v>ce.0572690@ac-nancy-metz.fr</v>
      </c>
      <c r="J352" s="17" t="s">
        <v>859</v>
      </c>
      <c r="K352" s="17">
        <v>51</v>
      </c>
      <c r="L352" s="62">
        <f t="shared" si="20"/>
        <v>8.5</v>
      </c>
      <c r="M352" s="17">
        <f t="shared" si="22"/>
        <v>9</v>
      </c>
      <c r="N352" s="278"/>
      <c r="O352" s="278"/>
      <c r="P352" s="278"/>
      <c r="Q352" s="278"/>
      <c r="R352" s="663"/>
      <c r="S352" s="594" t="s">
        <v>886</v>
      </c>
      <c r="T352" s="595">
        <v>44901</v>
      </c>
      <c r="U352" s="595">
        <v>44902</v>
      </c>
      <c r="V352" s="199" t="s">
        <v>920</v>
      </c>
      <c r="W352" s="603"/>
      <c r="X352" s="12" t="s">
        <v>84</v>
      </c>
    </row>
    <row r="353" spans="1:24" s="1" customFormat="1" ht="15.75" customHeight="1" x14ac:dyDescent="0.25">
      <c r="A353" s="1401"/>
      <c r="B353" s="46">
        <v>1</v>
      </c>
      <c r="C353" s="1402"/>
      <c r="D353" s="12" t="s">
        <v>505</v>
      </c>
      <c r="E353" s="37" t="s">
        <v>927</v>
      </c>
      <c r="F353" s="17" t="s">
        <v>35</v>
      </c>
      <c r="G353" s="276" t="s">
        <v>928</v>
      </c>
      <c r="H353" s="274" t="s">
        <v>858</v>
      </c>
      <c r="I353" s="274" t="str">
        <f t="shared" si="21"/>
        <v>ce.0572022@ac-nancy-metz.fr</v>
      </c>
      <c r="J353" s="17" t="s">
        <v>929</v>
      </c>
      <c r="K353" s="17">
        <v>90</v>
      </c>
      <c r="L353" s="62">
        <f t="shared" si="20"/>
        <v>15</v>
      </c>
      <c r="M353" s="17">
        <f t="shared" si="22"/>
        <v>15</v>
      </c>
      <c r="N353" s="278"/>
      <c r="O353" s="278"/>
      <c r="P353" s="278"/>
      <c r="Q353" s="33" t="s">
        <v>419</v>
      </c>
      <c r="R353" s="663"/>
      <c r="S353" s="594" t="s">
        <v>886</v>
      </c>
      <c r="T353" s="595">
        <v>44901</v>
      </c>
      <c r="U353" s="595">
        <v>44902</v>
      </c>
      <c r="V353" s="199" t="s">
        <v>920</v>
      </c>
      <c r="W353" s="588"/>
      <c r="X353" s="12" t="s">
        <v>84</v>
      </c>
    </row>
    <row r="354" spans="1:24" s="1" customFormat="1" ht="15.75" customHeight="1" x14ac:dyDescent="0.25">
      <c r="A354" s="1401"/>
      <c r="B354" s="46">
        <v>1</v>
      </c>
      <c r="C354" s="1402"/>
      <c r="D354" s="12" t="s">
        <v>505</v>
      </c>
      <c r="E354" s="68">
        <v>71</v>
      </c>
      <c r="F354" s="17" t="s">
        <v>21</v>
      </c>
      <c r="G354" s="276" t="s">
        <v>540</v>
      </c>
      <c r="H354" s="274" t="s">
        <v>541</v>
      </c>
      <c r="I354" s="274" t="str">
        <f t="shared" ref="I354:I417" si="23">"ce."&amp;LEFT(J354,7)&amp;"@ac-nancy-metz.fr"</f>
        <v>ce.0570012@ac-nancy-metz.fr</v>
      </c>
      <c r="J354" s="17" t="s">
        <v>542</v>
      </c>
      <c r="K354" s="17">
        <v>53</v>
      </c>
      <c r="L354" s="62">
        <f t="shared" ref="L354:L417" si="24">K354/6</f>
        <v>8.8333333333333339</v>
      </c>
      <c r="M354" s="17">
        <f t="shared" ref="M354:M417" si="25">ROUNDUP(L354,0)</f>
        <v>9</v>
      </c>
      <c r="N354" s="278"/>
      <c r="O354" s="278"/>
      <c r="P354" s="278"/>
      <c r="Q354" s="278"/>
      <c r="R354" s="663"/>
      <c r="S354" s="594" t="s">
        <v>886</v>
      </c>
      <c r="T354" s="595">
        <v>44901</v>
      </c>
      <c r="U354" s="595">
        <v>44902</v>
      </c>
      <c r="V354" s="199" t="s">
        <v>920</v>
      </c>
      <c r="W354" s="588"/>
      <c r="X354" s="12" t="s">
        <v>84</v>
      </c>
    </row>
    <row r="355" spans="1:24" s="1" customFormat="1" ht="15.75" customHeight="1" x14ac:dyDescent="0.25">
      <c r="A355" s="1401"/>
      <c r="B355" s="46">
        <v>1</v>
      </c>
      <c r="C355" s="1402"/>
      <c r="D355" s="12" t="s">
        <v>505</v>
      </c>
      <c r="E355" s="68">
        <v>71</v>
      </c>
      <c r="F355" s="17" t="s">
        <v>21</v>
      </c>
      <c r="G355" s="276" t="s">
        <v>520</v>
      </c>
      <c r="H355" s="274" t="s">
        <v>521</v>
      </c>
      <c r="I355" s="274" t="str">
        <f t="shared" si="23"/>
        <v>ce.0572358@ac-nancy-metz.fr</v>
      </c>
      <c r="J355" s="17" t="s">
        <v>522</v>
      </c>
      <c r="K355" s="17">
        <v>29</v>
      </c>
      <c r="L355" s="62">
        <f t="shared" si="24"/>
        <v>4.833333333333333</v>
      </c>
      <c r="M355" s="17">
        <f t="shared" si="25"/>
        <v>5</v>
      </c>
      <c r="N355" s="278"/>
      <c r="O355" s="278"/>
      <c r="P355" s="278"/>
      <c r="Q355" s="278"/>
      <c r="R355" s="663"/>
      <c r="S355" s="594" t="s">
        <v>886</v>
      </c>
      <c r="T355" s="595">
        <v>44901</v>
      </c>
      <c r="U355" s="595">
        <v>44902</v>
      </c>
      <c r="V355" s="199" t="s">
        <v>920</v>
      </c>
      <c r="W355" s="588"/>
      <c r="X355" s="12" t="s">
        <v>84</v>
      </c>
    </row>
    <row r="356" spans="1:24" s="1" customFormat="1" ht="15.75" customHeight="1" x14ac:dyDescent="0.25">
      <c r="A356" s="1401"/>
      <c r="B356" s="46">
        <v>1</v>
      </c>
      <c r="C356" s="1402"/>
      <c r="D356" s="12" t="s">
        <v>505</v>
      </c>
      <c r="E356" s="47">
        <v>51</v>
      </c>
      <c r="F356" s="17" t="s">
        <v>21</v>
      </c>
      <c r="G356" s="276" t="s">
        <v>294</v>
      </c>
      <c r="H356" s="274" t="s">
        <v>778</v>
      </c>
      <c r="I356" s="274" t="str">
        <f t="shared" si="23"/>
        <v>ce.0570026@ac-nancy-metz.fr</v>
      </c>
      <c r="J356" s="17" t="s">
        <v>930</v>
      </c>
      <c r="K356" s="17">
        <v>34</v>
      </c>
      <c r="L356" s="62">
        <f t="shared" si="24"/>
        <v>5.666666666666667</v>
      </c>
      <c r="M356" s="17">
        <f t="shared" si="25"/>
        <v>6</v>
      </c>
      <c r="N356" s="278"/>
      <c r="O356" s="278"/>
      <c r="P356" s="278"/>
      <c r="Q356" s="278"/>
      <c r="R356" s="663"/>
      <c r="S356" s="594" t="s">
        <v>886</v>
      </c>
      <c r="T356" s="595">
        <v>44901</v>
      </c>
      <c r="U356" s="595">
        <v>44902</v>
      </c>
      <c r="V356" s="199" t="s">
        <v>920</v>
      </c>
      <c r="W356" s="588"/>
      <c r="X356" s="12" t="s">
        <v>84</v>
      </c>
    </row>
    <row r="357" spans="1:24" s="1" customFormat="1" ht="15.75" customHeight="1" x14ac:dyDescent="0.25">
      <c r="A357" s="1401"/>
      <c r="B357" s="46">
        <v>1</v>
      </c>
      <c r="C357" s="1402"/>
      <c r="D357" s="12" t="s">
        <v>505</v>
      </c>
      <c r="E357" s="68">
        <v>71</v>
      </c>
      <c r="F357" s="17" t="s">
        <v>21</v>
      </c>
      <c r="G357" s="276" t="s">
        <v>523</v>
      </c>
      <c r="H357" s="274" t="s">
        <v>524</v>
      </c>
      <c r="I357" s="274" t="str">
        <f t="shared" si="23"/>
        <v>ce.0572359@ac-nancy-metz.fr</v>
      </c>
      <c r="J357" s="17" t="s">
        <v>525</v>
      </c>
      <c r="K357" s="17">
        <v>29</v>
      </c>
      <c r="L357" s="62">
        <f t="shared" si="24"/>
        <v>4.833333333333333</v>
      </c>
      <c r="M357" s="17">
        <f t="shared" si="25"/>
        <v>5</v>
      </c>
      <c r="N357" s="278"/>
      <c r="O357" s="278"/>
      <c r="P357" s="278"/>
      <c r="Q357" s="278"/>
      <c r="R357" s="663"/>
      <c r="S357" s="594" t="s">
        <v>886</v>
      </c>
      <c r="T357" s="595">
        <v>44901</v>
      </c>
      <c r="U357" s="595">
        <v>44902</v>
      </c>
      <c r="V357" s="199" t="s">
        <v>920</v>
      </c>
      <c r="W357" s="588"/>
      <c r="X357" s="12" t="s">
        <v>84</v>
      </c>
    </row>
    <row r="358" spans="1:24" s="1" customFormat="1" ht="15.75" customHeight="1" x14ac:dyDescent="0.25">
      <c r="A358" s="584" t="s">
        <v>55</v>
      </c>
      <c r="B358" s="584"/>
      <c r="C358" s="11" t="s">
        <v>77</v>
      </c>
      <c r="D358" s="12"/>
      <c r="E358" s="68"/>
      <c r="F358" s="17"/>
      <c r="G358" s="276"/>
      <c r="H358" s="274"/>
      <c r="I358" s="274"/>
      <c r="J358" s="17"/>
      <c r="K358" s="17"/>
      <c r="L358" s="62"/>
      <c r="M358" s="17"/>
      <c r="N358" s="278"/>
      <c r="O358" s="278"/>
      <c r="P358" s="278"/>
      <c r="Q358" s="278"/>
      <c r="R358" s="20"/>
      <c r="S358" s="278"/>
      <c r="T358" s="407"/>
      <c r="U358" s="595"/>
      <c r="V358" s="199"/>
      <c r="W358" s="588"/>
      <c r="X358" s="12"/>
    </row>
    <row r="359" spans="1:24" s="1" customFormat="1" ht="18.75" x14ac:dyDescent="0.3">
      <c r="A359" s="57"/>
      <c r="B359" s="57"/>
      <c r="C359" s="57"/>
      <c r="D359" s="12"/>
      <c r="E359" s="12"/>
      <c r="F359" s="12"/>
      <c r="G359" s="12"/>
      <c r="H359" s="12"/>
      <c r="I359" s="12"/>
      <c r="J359" s="12"/>
      <c r="K359" s="12"/>
      <c r="L359" s="62">
        <f t="shared" si="24"/>
        <v>0</v>
      </c>
      <c r="M359" s="12"/>
      <c r="N359" s="41"/>
      <c r="O359" s="41"/>
      <c r="P359" s="41"/>
      <c r="Q359" s="41"/>
      <c r="R359" s="42"/>
      <c r="S359" s="41"/>
      <c r="T359" s="41"/>
      <c r="U359" s="41"/>
      <c r="V359" s="199"/>
      <c r="W359" s="588"/>
      <c r="X359" s="12"/>
    </row>
    <row r="360" spans="1:24" s="1" customFormat="1" ht="45" customHeight="1" x14ac:dyDescent="0.25">
      <c r="A360" s="1403" t="s">
        <v>931</v>
      </c>
      <c r="B360" s="585"/>
      <c r="C360" s="1402">
        <v>86</v>
      </c>
      <c r="D360" s="12" t="s">
        <v>531</v>
      </c>
      <c r="E360" s="178">
        <v>26</v>
      </c>
      <c r="F360" s="200" t="s">
        <v>50</v>
      </c>
      <c r="G360" s="201" t="s">
        <v>932</v>
      </c>
      <c r="H360" s="202" t="s">
        <v>790</v>
      </c>
      <c r="I360" s="202" t="str">
        <f t="shared" si="23"/>
        <v>ce.0572757@ac-nancy-metz.fr</v>
      </c>
      <c r="J360" s="200" t="s">
        <v>933</v>
      </c>
      <c r="K360" s="200">
        <v>202</v>
      </c>
      <c r="L360" s="62">
        <f t="shared" si="24"/>
        <v>33.666666666666664</v>
      </c>
      <c r="M360" s="200">
        <f t="shared" si="25"/>
        <v>34</v>
      </c>
      <c r="N360" s="203">
        <f>M360+M361+M362</f>
        <v>52</v>
      </c>
      <c r="O360" s="203"/>
      <c r="P360" s="217">
        <v>0</v>
      </c>
      <c r="Q360" s="408" t="s">
        <v>792</v>
      </c>
      <c r="R360" s="645" t="s">
        <v>934</v>
      </c>
      <c r="S360" s="646" t="s">
        <v>886</v>
      </c>
      <c r="T360" s="695">
        <v>44901</v>
      </c>
      <c r="U360" s="647">
        <v>44902</v>
      </c>
      <c r="V360" s="587" t="s">
        <v>935</v>
      </c>
      <c r="W360" s="588"/>
      <c r="X360" s="12" t="s">
        <v>109</v>
      </c>
    </row>
    <row r="361" spans="1:24" s="1" customFormat="1" ht="80.25" customHeight="1" x14ac:dyDescent="0.25">
      <c r="A361" s="1401"/>
      <c r="B361" s="584"/>
      <c r="C361" s="1402"/>
      <c r="D361" s="12" t="s">
        <v>936</v>
      </c>
      <c r="E361" s="178">
        <v>26</v>
      </c>
      <c r="F361" s="200" t="s">
        <v>21</v>
      </c>
      <c r="G361" s="201" t="s">
        <v>932</v>
      </c>
      <c r="H361" s="202" t="s">
        <v>790</v>
      </c>
      <c r="I361" s="202" t="str">
        <f t="shared" si="23"/>
        <v>ce.0572809@ac-nancy-metz.fr</v>
      </c>
      <c r="J361" s="200" t="s">
        <v>937</v>
      </c>
      <c r="K361" s="200">
        <v>60</v>
      </c>
      <c r="L361" s="62">
        <f t="shared" si="24"/>
        <v>10</v>
      </c>
      <c r="M361" s="200">
        <f t="shared" si="25"/>
        <v>10</v>
      </c>
      <c r="N361" s="203"/>
      <c r="O361" s="203"/>
      <c r="P361" s="203"/>
      <c r="Q361" s="246" t="s">
        <v>938</v>
      </c>
      <c r="R361" s="645"/>
      <c r="S361" s="646" t="s">
        <v>886</v>
      </c>
      <c r="T361" s="695">
        <v>44901</v>
      </c>
      <c r="U361" s="647">
        <v>44902</v>
      </c>
      <c r="V361" s="587" t="s">
        <v>935</v>
      </c>
      <c r="W361" s="588"/>
      <c r="X361" s="12" t="s">
        <v>109</v>
      </c>
    </row>
    <row r="362" spans="1:24" s="1" customFormat="1" ht="15.75" customHeight="1" x14ac:dyDescent="0.25">
      <c r="A362" s="1401"/>
      <c r="B362" s="584"/>
      <c r="C362" s="1402"/>
      <c r="D362" s="12" t="s">
        <v>936</v>
      </c>
      <c r="E362" s="178">
        <v>26</v>
      </c>
      <c r="F362" s="200" t="s">
        <v>21</v>
      </c>
      <c r="G362" s="201" t="s">
        <v>939</v>
      </c>
      <c r="H362" s="202" t="s">
        <v>469</v>
      </c>
      <c r="I362" s="202" t="str">
        <f t="shared" si="23"/>
        <v>ce.0570055@ac-nancy-metz.fr</v>
      </c>
      <c r="J362" s="200" t="s">
        <v>940</v>
      </c>
      <c r="K362" s="200">
        <v>43</v>
      </c>
      <c r="L362" s="62">
        <f t="shared" si="24"/>
        <v>7.166666666666667</v>
      </c>
      <c r="M362" s="200">
        <f t="shared" si="25"/>
        <v>8</v>
      </c>
      <c r="N362" s="203"/>
      <c r="O362" s="203"/>
      <c r="P362" s="203"/>
      <c r="Q362" s="203"/>
      <c r="R362" s="645"/>
      <c r="S362" s="646" t="s">
        <v>886</v>
      </c>
      <c r="T362" s="695">
        <v>44901</v>
      </c>
      <c r="U362" s="647">
        <v>44902</v>
      </c>
      <c r="V362" s="587" t="s">
        <v>935</v>
      </c>
      <c r="W362" s="588"/>
      <c r="X362" s="12" t="s">
        <v>109</v>
      </c>
    </row>
    <row r="363" spans="1:24" s="1" customFormat="1" ht="18.75" x14ac:dyDescent="0.3">
      <c r="A363" s="282" t="s">
        <v>103</v>
      </c>
      <c r="B363" s="282"/>
      <c r="C363" s="282" t="s">
        <v>54</v>
      </c>
      <c r="D363" s="12"/>
      <c r="E363" s="12"/>
      <c r="F363" s="12"/>
      <c r="G363" s="12"/>
      <c r="H363" s="12"/>
      <c r="I363" s="12"/>
      <c r="J363" s="12"/>
      <c r="K363" s="12"/>
      <c r="L363" s="62">
        <f t="shared" si="24"/>
        <v>0</v>
      </c>
      <c r="M363" s="12"/>
      <c r="N363" s="41"/>
      <c r="O363" s="41"/>
      <c r="P363" s="41"/>
      <c r="Q363" s="41"/>
      <c r="R363" s="42"/>
      <c r="S363" s="41"/>
      <c r="T363" s="41"/>
      <c r="U363" s="41"/>
      <c r="V363" s="199"/>
      <c r="W363" s="588"/>
      <c r="X363" s="12"/>
    </row>
    <row r="364" spans="1:24" s="1" customFormat="1" ht="18.75" customHeight="1" x14ac:dyDescent="0.25">
      <c r="A364" s="11"/>
      <c r="B364" s="11"/>
      <c r="C364" s="11"/>
      <c r="D364" s="12"/>
      <c r="E364" s="12"/>
      <c r="F364" s="12"/>
      <c r="G364" s="39"/>
      <c r="H364" s="40"/>
      <c r="I364" s="40"/>
      <c r="J364" s="12"/>
      <c r="K364" s="12"/>
      <c r="L364" s="12"/>
      <c r="M364" s="12"/>
      <c r="N364" s="41"/>
      <c r="O364" s="41"/>
      <c r="P364" s="41"/>
      <c r="Q364" s="41"/>
      <c r="R364" s="42"/>
      <c r="S364" s="41"/>
      <c r="T364" s="43"/>
      <c r="U364" s="43"/>
      <c r="V364" s="199"/>
      <c r="W364" s="588"/>
      <c r="X364" s="12"/>
    </row>
    <row r="365" spans="1:24" s="1" customFormat="1" ht="18.75" customHeight="1" x14ac:dyDescent="0.35">
      <c r="A365" s="1401">
        <v>41</v>
      </c>
      <c r="B365" s="584">
        <v>1</v>
      </c>
      <c r="C365" s="1402">
        <v>87</v>
      </c>
      <c r="D365" s="12" t="s">
        <v>275</v>
      </c>
      <c r="E365" s="13">
        <v>70</v>
      </c>
      <c r="F365" s="698" t="s">
        <v>21</v>
      </c>
      <c r="G365" s="699" t="s">
        <v>941</v>
      </c>
      <c r="H365" s="700" t="s">
        <v>942</v>
      </c>
      <c r="I365" s="700" t="str">
        <f t="shared" si="23"/>
        <v>ce.0541466@ac-nancy-metz.fr</v>
      </c>
      <c r="J365" s="698" t="s">
        <v>943</v>
      </c>
      <c r="K365" s="698">
        <v>42</v>
      </c>
      <c r="L365" s="701">
        <f t="shared" si="24"/>
        <v>7</v>
      </c>
      <c r="M365" s="698">
        <f t="shared" si="25"/>
        <v>7</v>
      </c>
      <c r="N365" s="702">
        <f>SUM(M365:M369)</f>
        <v>66</v>
      </c>
      <c r="O365" s="702"/>
      <c r="P365" s="703">
        <v>56</v>
      </c>
      <c r="Q365" s="702"/>
      <c r="R365" s="689" t="s">
        <v>944</v>
      </c>
      <c r="S365" s="690" t="s">
        <v>945</v>
      </c>
      <c r="T365" s="691">
        <v>44908</v>
      </c>
      <c r="U365" s="691">
        <v>44909</v>
      </c>
      <c r="V365" s="199" t="s">
        <v>946</v>
      </c>
      <c r="W365" s="599"/>
      <c r="X365" s="12" t="s">
        <v>138</v>
      </c>
    </row>
    <row r="366" spans="1:24" s="1" customFormat="1" ht="18.75" customHeight="1" x14ac:dyDescent="0.25">
      <c r="A366" s="1401"/>
      <c r="B366" s="584">
        <v>1</v>
      </c>
      <c r="C366" s="1402"/>
      <c r="D366" s="12" t="s">
        <v>279</v>
      </c>
      <c r="E366" s="13">
        <v>70</v>
      </c>
      <c r="F366" s="698" t="s">
        <v>21</v>
      </c>
      <c r="G366" s="699" t="s">
        <v>947</v>
      </c>
      <c r="H366" s="699" t="s">
        <v>948</v>
      </c>
      <c r="I366" s="699" t="str">
        <f t="shared" si="23"/>
        <v>ce.0541817@ac-nancy-metz.fr</v>
      </c>
      <c r="J366" s="698" t="s">
        <v>949</v>
      </c>
      <c r="K366" s="698">
        <v>41</v>
      </c>
      <c r="L366" s="701">
        <f t="shared" si="24"/>
        <v>6.833333333333333</v>
      </c>
      <c r="M366" s="698">
        <f t="shared" si="25"/>
        <v>7</v>
      </c>
      <c r="N366" s="702"/>
      <c r="O366" s="702"/>
      <c r="P366" s="702"/>
      <c r="Q366" s="702"/>
      <c r="R366" s="689"/>
      <c r="S366" s="690" t="s">
        <v>945</v>
      </c>
      <c r="T366" s="691">
        <v>44908</v>
      </c>
      <c r="U366" s="691">
        <v>44909</v>
      </c>
      <c r="V366" s="199" t="s">
        <v>946</v>
      </c>
      <c r="W366" s="588"/>
      <c r="X366" s="12" t="s">
        <v>138</v>
      </c>
    </row>
    <row r="367" spans="1:24" s="1" customFormat="1" ht="18.75" customHeight="1" x14ac:dyDescent="0.25">
      <c r="A367" s="1401"/>
      <c r="B367" s="584">
        <v>1</v>
      </c>
      <c r="C367" s="1402"/>
      <c r="D367" s="12" t="s">
        <v>279</v>
      </c>
      <c r="E367" s="13">
        <v>70</v>
      </c>
      <c r="F367" s="698" t="s">
        <v>21</v>
      </c>
      <c r="G367" s="699" t="s">
        <v>51</v>
      </c>
      <c r="H367" s="700" t="s">
        <v>950</v>
      </c>
      <c r="I367" s="700" t="str">
        <f t="shared" si="23"/>
        <v>ce.0541326@ac-nancy-metz.fr</v>
      </c>
      <c r="J367" s="698" t="s">
        <v>951</v>
      </c>
      <c r="K367" s="698">
        <v>33</v>
      </c>
      <c r="L367" s="701">
        <f t="shared" si="24"/>
        <v>5.5</v>
      </c>
      <c r="M367" s="698">
        <f t="shared" si="25"/>
        <v>6</v>
      </c>
      <c r="N367" s="702"/>
      <c r="O367" s="702"/>
      <c r="P367" s="702"/>
      <c r="Q367" s="702"/>
      <c r="R367" s="689"/>
      <c r="S367" s="690" t="s">
        <v>945</v>
      </c>
      <c r="T367" s="691">
        <v>44908</v>
      </c>
      <c r="U367" s="691">
        <v>44909</v>
      </c>
      <c r="V367" s="199" t="s">
        <v>946</v>
      </c>
      <c r="W367" s="588"/>
      <c r="X367" s="12" t="s">
        <v>138</v>
      </c>
    </row>
    <row r="368" spans="1:24" s="1" customFormat="1" ht="18.75" customHeight="1" x14ac:dyDescent="0.25">
      <c r="A368" s="1401"/>
      <c r="B368" s="584">
        <v>1</v>
      </c>
      <c r="C368" s="1402"/>
      <c r="D368" s="12" t="s">
        <v>279</v>
      </c>
      <c r="E368" s="47">
        <v>75</v>
      </c>
      <c r="F368" s="698" t="s">
        <v>50</v>
      </c>
      <c r="G368" s="699" t="s">
        <v>323</v>
      </c>
      <c r="H368" s="700" t="s">
        <v>324</v>
      </c>
      <c r="I368" s="700" t="str">
        <f t="shared" si="23"/>
        <v>ce.0540038@ac-nancy-metz.fr</v>
      </c>
      <c r="J368" s="698" t="s">
        <v>325</v>
      </c>
      <c r="K368" s="698">
        <v>220</v>
      </c>
      <c r="L368" s="701">
        <f t="shared" si="24"/>
        <v>36.666666666666664</v>
      </c>
      <c r="M368" s="698">
        <f t="shared" si="25"/>
        <v>37</v>
      </c>
      <c r="N368" s="702"/>
      <c r="O368" s="702"/>
      <c r="P368" s="702"/>
      <c r="Q368" s="704" t="s">
        <v>952</v>
      </c>
      <c r="R368" s="689"/>
      <c r="S368" s="690" t="s">
        <v>945</v>
      </c>
      <c r="T368" s="691">
        <v>44908</v>
      </c>
      <c r="U368" s="691">
        <v>44909</v>
      </c>
      <c r="V368" s="199" t="s">
        <v>946</v>
      </c>
      <c r="W368" s="588"/>
      <c r="X368" s="12" t="s">
        <v>138</v>
      </c>
    </row>
    <row r="369" spans="1:24" s="1" customFormat="1" ht="18.75" customHeight="1" x14ac:dyDescent="0.25">
      <c r="A369" s="1401"/>
      <c r="B369" s="584">
        <v>1</v>
      </c>
      <c r="C369" s="1402"/>
      <c r="D369" s="12" t="s">
        <v>279</v>
      </c>
      <c r="E369" s="47">
        <v>75</v>
      </c>
      <c r="F369" s="698" t="s">
        <v>21</v>
      </c>
      <c r="G369" s="699" t="s">
        <v>294</v>
      </c>
      <c r="H369" s="700" t="s">
        <v>295</v>
      </c>
      <c r="I369" s="700" t="str">
        <f t="shared" si="23"/>
        <v>ce.0541474@ac-nancy-metz.fr</v>
      </c>
      <c r="J369" s="698" t="s">
        <v>296</v>
      </c>
      <c r="K369" s="698">
        <v>49</v>
      </c>
      <c r="L369" s="701">
        <f t="shared" si="24"/>
        <v>8.1666666666666661</v>
      </c>
      <c r="M369" s="698">
        <f t="shared" si="25"/>
        <v>9</v>
      </c>
      <c r="N369" s="702"/>
      <c r="O369" s="702"/>
      <c r="P369" s="702"/>
      <c r="Q369" s="702"/>
      <c r="R369" s="689"/>
      <c r="S369" s="690" t="s">
        <v>945</v>
      </c>
      <c r="T369" s="691">
        <v>44908</v>
      </c>
      <c r="U369" s="691">
        <v>44909</v>
      </c>
      <c r="V369" s="199" t="s">
        <v>946</v>
      </c>
      <c r="W369" s="588"/>
      <c r="X369" s="12" t="s">
        <v>138</v>
      </c>
    </row>
    <row r="370" spans="1:24" s="1" customFormat="1" ht="18.75" customHeight="1" x14ac:dyDescent="0.25">
      <c r="A370" s="584" t="s">
        <v>77</v>
      </c>
      <c r="B370" s="584"/>
      <c r="C370" s="11" t="s">
        <v>55</v>
      </c>
      <c r="D370" s="12"/>
      <c r="E370" s="47"/>
      <c r="F370" s="705"/>
      <c r="G370" s="706"/>
      <c r="H370" s="707"/>
      <c r="I370" s="707"/>
      <c r="J370" s="705"/>
      <c r="K370" s="705"/>
      <c r="L370" s="705"/>
      <c r="M370" s="705"/>
      <c r="N370" s="708"/>
      <c r="O370" s="708"/>
      <c r="P370" s="708"/>
      <c r="Q370" s="708"/>
      <c r="R370" s="709"/>
      <c r="S370" s="708"/>
      <c r="T370" s="710"/>
      <c r="U370" s="710"/>
      <c r="V370" s="199"/>
      <c r="W370" s="588"/>
      <c r="X370" s="12"/>
    </row>
    <row r="371" spans="1:24" s="1" customFormat="1" ht="18.75" x14ac:dyDescent="0.3">
      <c r="A371" s="57"/>
      <c r="B371" s="57"/>
      <c r="C371" s="57"/>
      <c r="D371" s="12"/>
      <c r="E371" s="12"/>
      <c r="F371" s="12"/>
      <c r="G371" s="12"/>
      <c r="H371" s="12"/>
      <c r="I371" s="12"/>
      <c r="J371" s="12"/>
      <c r="K371" s="12"/>
      <c r="L371" s="62">
        <f t="shared" si="24"/>
        <v>0</v>
      </c>
      <c r="M371" s="12"/>
      <c r="N371" s="41"/>
      <c r="O371" s="41"/>
      <c r="P371" s="41"/>
      <c r="Q371" s="41"/>
      <c r="R371" s="42"/>
      <c r="S371" s="41"/>
      <c r="T371" s="43"/>
      <c r="U371" s="43"/>
      <c r="V371" s="199"/>
      <c r="W371" s="588"/>
      <c r="X371" s="12"/>
    </row>
    <row r="372" spans="1:24" s="1" customFormat="1" ht="15.75" customHeight="1" x14ac:dyDescent="0.35">
      <c r="A372" s="1402">
        <v>42</v>
      </c>
      <c r="B372" s="46">
        <v>1</v>
      </c>
      <c r="C372" s="1402">
        <v>91</v>
      </c>
      <c r="D372" s="12" t="s">
        <v>56</v>
      </c>
      <c r="E372" s="13">
        <v>32</v>
      </c>
      <c r="F372" s="409" t="s">
        <v>21</v>
      </c>
      <c r="G372" s="410" t="s">
        <v>866</v>
      </c>
      <c r="H372" s="411" t="s">
        <v>953</v>
      </c>
      <c r="I372" s="411" t="str">
        <f t="shared" si="23"/>
        <v>ce.0541579@ac-nancy-metz.fr</v>
      </c>
      <c r="J372" s="409" t="s">
        <v>954</v>
      </c>
      <c r="K372" s="409">
        <v>53</v>
      </c>
      <c r="L372" s="62">
        <f t="shared" si="24"/>
        <v>8.8333333333333339</v>
      </c>
      <c r="M372" s="409">
        <f t="shared" si="25"/>
        <v>9</v>
      </c>
      <c r="N372" s="412">
        <f>SUM(M372:M379)</f>
        <v>68</v>
      </c>
      <c r="O372" s="413">
        <v>69</v>
      </c>
      <c r="P372" s="414">
        <v>58</v>
      </c>
      <c r="Q372" s="412"/>
      <c r="R372" s="696" t="s">
        <v>955</v>
      </c>
      <c r="S372" s="652" t="s">
        <v>945</v>
      </c>
      <c r="T372" s="653">
        <v>44908</v>
      </c>
      <c r="U372" s="653">
        <v>44909</v>
      </c>
      <c r="V372" s="199" t="s">
        <v>956</v>
      </c>
      <c r="W372" s="598"/>
      <c r="X372" s="12" t="s">
        <v>174</v>
      </c>
    </row>
    <row r="373" spans="1:24" s="1" customFormat="1" ht="15.75" customHeight="1" x14ac:dyDescent="0.25">
      <c r="A373" s="1402"/>
      <c r="B373" s="46">
        <v>1</v>
      </c>
      <c r="C373" s="1402"/>
      <c r="D373" s="12" t="s">
        <v>63</v>
      </c>
      <c r="E373" s="13">
        <v>32</v>
      </c>
      <c r="F373" s="409" t="s">
        <v>21</v>
      </c>
      <c r="G373" s="410" t="s">
        <v>957</v>
      </c>
      <c r="H373" s="411" t="s">
        <v>958</v>
      </c>
      <c r="I373" s="411" t="str">
        <f t="shared" si="23"/>
        <v>ce.0541336@ac-nancy-metz.fr</v>
      </c>
      <c r="J373" s="409" t="s">
        <v>959</v>
      </c>
      <c r="K373" s="409">
        <v>32</v>
      </c>
      <c r="L373" s="62">
        <f t="shared" si="24"/>
        <v>5.333333333333333</v>
      </c>
      <c r="M373" s="409">
        <f t="shared" si="25"/>
        <v>6</v>
      </c>
      <c r="N373" s="412"/>
      <c r="O373" s="412"/>
      <c r="P373" s="412"/>
      <c r="Q373" s="412"/>
      <c r="R373" s="696"/>
      <c r="S373" s="652" t="s">
        <v>945</v>
      </c>
      <c r="T373" s="653">
        <v>44908</v>
      </c>
      <c r="U373" s="653">
        <v>44909</v>
      </c>
      <c r="V373" s="199" t="s">
        <v>956</v>
      </c>
      <c r="W373" s="599"/>
      <c r="X373" s="12" t="s">
        <v>174</v>
      </c>
    </row>
    <row r="374" spans="1:24" s="1" customFormat="1" ht="15.75" customHeight="1" x14ac:dyDescent="0.25">
      <c r="A374" s="1402"/>
      <c r="B374" s="46">
        <v>1</v>
      </c>
      <c r="C374" s="1402"/>
      <c r="D374" s="12" t="s">
        <v>63</v>
      </c>
      <c r="E374" s="13">
        <v>32</v>
      </c>
      <c r="F374" s="409" t="s">
        <v>21</v>
      </c>
      <c r="G374" s="410" t="s">
        <v>294</v>
      </c>
      <c r="H374" s="411" t="s">
        <v>960</v>
      </c>
      <c r="I374" s="411" t="str">
        <f t="shared" si="23"/>
        <v>ce.0542349@ac-nancy-metz.fr</v>
      </c>
      <c r="J374" s="409" t="s">
        <v>961</v>
      </c>
      <c r="K374" s="409">
        <v>39</v>
      </c>
      <c r="L374" s="62">
        <f t="shared" si="24"/>
        <v>6.5</v>
      </c>
      <c r="M374" s="409">
        <f t="shared" si="25"/>
        <v>7</v>
      </c>
      <c r="N374" s="412"/>
      <c r="O374" s="412"/>
      <c r="P374" s="412"/>
      <c r="Q374" s="412"/>
      <c r="R374" s="696"/>
      <c r="S374" s="652" t="s">
        <v>945</v>
      </c>
      <c r="T374" s="653">
        <v>44908</v>
      </c>
      <c r="U374" s="653">
        <v>44909</v>
      </c>
      <c r="V374" s="199" t="s">
        <v>956</v>
      </c>
      <c r="W374" s="609"/>
      <c r="X374" s="12" t="s">
        <v>174</v>
      </c>
    </row>
    <row r="375" spans="1:24" s="1" customFormat="1" ht="69" customHeight="1" x14ac:dyDescent="0.25">
      <c r="A375" s="1402"/>
      <c r="B375" s="46">
        <v>1</v>
      </c>
      <c r="C375" s="1402"/>
      <c r="D375" s="12" t="s">
        <v>63</v>
      </c>
      <c r="E375" s="120" t="s">
        <v>962</v>
      </c>
      <c r="F375" s="415" t="s">
        <v>32</v>
      </c>
      <c r="G375" s="416" t="s">
        <v>963</v>
      </c>
      <c r="H375" s="417" t="s">
        <v>964</v>
      </c>
      <c r="I375" s="417" t="str">
        <f t="shared" si="23"/>
        <v>ce.0540032@ac-nancy-metz.fr</v>
      </c>
      <c r="J375" s="418" t="s">
        <v>965</v>
      </c>
      <c r="K375" s="418">
        <v>53</v>
      </c>
      <c r="L375" s="62">
        <f t="shared" si="24"/>
        <v>8.8333333333333339</v>
      </c>
      <c r="M375" s="415">
        <f t="shared" si="25"/>
        <v>9</v>
      </c>
      <c r="N375" s="419"/>
      <c r="O375" s="246"/>
      <c r="P375" s="419"/>
      <c r="Q375" s="419"/>
      <c r="R375" s="696"/>
      <c r="S375" s="652" t="s">
        <v>945</v>
      </c>
      <c r="T375" s="653">
        <v>44908</v>
      </c>
      <c r="U375" s="653">
        <v>44909</v>
      </c>
      <c r="V375" s="199" t="s">
        <v>956</v>
      </c>
      <c r="W375" s="588"/>
      <c r="X375" s="12" t="s">
        <v>174</v>
      </c>
    </row>
    <row r="376" spans="1:24" s="1" customFormat="1" ht="15.75" customHeight="1" x14ac:dyDescent="0.25">
      <c r="A376" s="1402"/>
      <c r="B376" s="46">
        <v>1</v>
      </c>
      <c r="C376" s="1402"/>
      <c r="D376" s="12" t="s">
        <v>63</v>
      </c>
      <c r="E376" s="13">
        <v>46</v>
      </c>
      <c r="F376" s="415" t="s">
        <v>21</v>
      </c>
      <c r="G376" s="416" t="s">
        <v>966</v>
      </c>
      <c r="H376" s="417" t="s">
        <v>964</v>
      </c>
      <c r="I376" s="417" t="str">
        <f t="shared" si="23"/>
        <v>ce.0541334@ac-nancy-metz.fr</v>
      </c>
      <c r="J376" s="415" t="s">
        <v>967</v>
      </c>
      <c r="K376" s="415">
        <v>33</v>
      </c>
      <c r="L376" s="62">
        <f t="shared" si="24"/>
        <v>5.5</v>
      </c>
      <c r="M376" s="415">
        <f t="shared" si="25"/>
        <v>6</v>
      </c>
      <c r="N376" s="419"/>
      <c r="O376" s="419"/>
      <c r="P376" s="419"/>
      <c r="Q376" s="419"/>
      <c r="R376" s="696"/>
      <c r="S376" s="652" t="s">
        <v>945</v>
      </c>
      <c r="T376" s="653">
        <v>44908</v>
      </c>
      <c r="U376" s="653">
        <v>44909</v>
      </c>
      <c r="V376" s="199" t="s">
        <v>956</v>
      </c>
      <c r="W376" s="588"/>
      <c r="X376" s="12" t="s">
        <v>174</v>
      </c>
    </row>
    <row r="377" spans="1:24" s="1" customFormat="1" ht="15.75" customHeight="1" x14ac:dyDescent="0.25">
      <c r="A377" s="1402"/>
      <c r="B377" s="46">
        <v>1</v>
      </c>
      <c r="C377" s="1402"/>
      <c r="D377" s="12" t="s">
        <v>63</v>
      </c>
      <c r="E377" s="13">
        <v>46</v>
      </c>
      <c r="F377" s="415" t="s">
        <v>21</v>
      </c>
      <c r="G377" s="416" t="s">
        <v>968</v>
      </c>
      <c r="H377" s="417" t="s">
        <v>964</v>
      </c>
      <c r="I377" s="417" t="str">
        <f t="shared" si="23"/>
        <v>ce.0541288@ac-nancy-metz.fr</v>
      </c>
      <c r="J377" s="415" t="s">
        <v>969</v>
      </c>
      <c r="K377" s="415">
        <v>39</v>
      </c>
      <c r="L377" s="62">
        <f t="shared" si="24"/>
        <v>6.5</v>
      </c>
      <c r="M377" s="415">
        <f t="shared" si="25"/>
        <v>7</v>
      </c>
      <c r="N377" s="419"/>
      <c r="O377" s="419"/>
      <c r="P377" s="419"/>
      <c r="Q377" s="419"/>
      <c r="R377" s="696"/>
      <c r="S377" s="652" t="s">
        <v>945</v>
      </c>
      <c r="T377" s="653">
        <v>44908</v>
      </c>
      <c r="U377" s="653">
        <v>44909</v>
      </c>
      <c r="V377" s="199" t="s">
        <v>956</v>
      </c>
      <c r="W377" s="588"/>
      <c r="X377" s="12" t="s">
        <v>174</v>
      </c>
    </row>
    <row r="378" spans="1:24" s="1" customFormat="1" ht="15.75" customHeight="1" x14ac:dyDescent="0.25">
      <c r="A378" s="1402"/>
      <c r="B378" s="46">
        <v>1</v>
      </c>
      <c r="C378" s="1402"/>
      <c r="D378" s="12" t="s">
        <v>63</v>
      </c>
      <c r="E378" s="13">
        <v>46</v>
      </c>
      <c r="F378" s="415" t="s">
        <v>35</v>
      </c>
      <c r="G378" s="416" t="s">
        <v>72</v>
      </c>
      <c r="H378" s="417" t="s">
        <v>970</v>
      </c>
      <c r="I378" s="417" t="str">
        <f t="shared" si="23"/>
        <v>ce.0540030@ac-nancy-metz.fr</v>
      </c>
      <c r="J378" s="415" t="s">
        <v>971</v>
      </c>
      <c r="K378" s="415">
        <v>120</v>
      </c>
      <c r="L378" s="62">
        <f t="shared" si="24"/>
        <v>20</v>
      </c>
      <c r="M378" s="415">
        <f t="shared" si="25"/>
        <v>20</v>
      </c>
      <c r="N378" s="419"/>
      <c r="O378" s="419"/>
      <c r="P378" s="419"/>
      <c r="Q378" s="419"/>
      <c r="R378" s="696"/>
      <c r="S378" s="652" t="s">
        <v>945</v>
      </c>
      <c r="T378" s="653">
        <v>44908</v>
      </c>
      <c r="U378" s="653">
        <v>44909</v>
      </c>
      <c r="V378" s="199" t="s">
        <v>956</v>
      </c>
      <c r="W378" s="588"/>
      <c r="X378" s="12" t="s">
        <v>174</v>
      </c>
    </row>
    <row r="379" spans="1:24" s="1" customFormat="1" ht="15.75" customHeight="1" x14ac:dyDescent="0.25">
      <c r="A379" s="1402"/>
      <c r="B379" s="46">
        <v>1</v>
      </c>
      <c r="C379" s="1402"/>
      <c r="D379" s="12" t="s">
        <v>63</v>
      </c>
      <c r="E379" s="13">
        <v>46</v>
      </c>
      <c r="F379" s="415" t="s">
        <v>21</v>
      </c>
      <c r="G379" s="416" t="s">
        <v>972</v>
      </c>
      <c r="H379" s="417" t="s">
        <v>973</v>
      </c>
      <c r="I379" s="417" t="str">
        <f t="shared" si="23"/>
        <v>ce.0540088@ac-nancy-metz.fr</v>
      </c>
      <c r="J379" s="415" t="s">
        <v>974</v>
      </c>
      <c r="K379" s="415">
        <v>22</v>
      </c>
      <c r="L379" s="62">
        <f t="shared" si="24"/>
        <v>3.6666666666666665</v>
      </c>
      <c r="M379" s="415">
        <f t="shared" si="25"/>
        <v>4</v>
      </c>
      <c r="N379" s="419"/>
      <c r="O379" s="419"/>
      <c r="P379" s="419"/>
      <c r="Q379" s="419"/>
      <c r="R379" s="696"/>
      <c r="S379" s="652" t="s">
        <v>945</v>
      </c>
      <c r="T379" s="653">
        <v>44908</v>
      </c>
      <c r="U379" s="653">
        <v>44909</v>
      </c>
      <c r="V379" s="199" t="s">
        <v>956</v>
      </c>
      <c r="W379" s="588"/>
      <c r="X379" s="12" t="s">
        <v>174</v>
      </c>
    </row>
    <row r="380" spans="1:24" s="1" customFormat="1" ht="15.75" customHeight="1" x14ac:dyDescent="0.25">
      <c r="A380" s="11" t="s">
        <v>54</v>
      </c>
      <c r="B380" s="11"/>
      <c r="C380" s="11" t="s">
        <v>103</v>
      </c>
      <c r="D380" s="12"/>
      <c r="E380" s="13"/>
      <c r="F380" s="12"/>
      <c r="G380" s="39"/>
      <c r="H380" s="40"/>
      <c r="I380" s="40"/>
      <c r="J380" s="12"/>
      <c r="K380" s="12"/>
      <c r="L380" s="12"/>
      <c r="M380" s="12"/>
      <c r="N380" s="41"/>
      <c r="O380" s="41"/>
      <c r="P380" s="41"/>
      <c r="Q380" s="41"/>
      <c r="R380" s="42"/>
      <c r="S380" s="41"/>
      <c r="T380" s="43"/>
      <c r="U380" s="43"/>
      <c r="V380" s="199"/>
      <c r="W380" s="588"/>
      <c r="X380" s="12"/>
    </row>
    <row r="381" spans="1:24" s="1" customFormat="1" ht="18.75" x14ac:dyDescent="0.3">
      <c r="A381" s="57"/>
      <c r="B381" s="57"/>
      <c r="C381" s="57"/>
      <c r="D381" s="12"/>
      <c r="E381" s="12"/>
      <c r="F381" s="12"/>
      <c r="G381" s="12"/>
      <c r="H381" s="12"/>
      <c r="I381" s="12"/>
      <c r="J381" s="12"/>
      <c r="K381" s="12"/>
      <c r="L381" s="62">
        <f t="shared" si="24"/>
        <v>0</v>
      </c>
      <c r="M381" s="12"/>
      <c r="N381" s="41"/>
      <c r="O381" s="41"/>
      <c r="P381" s="41"/>
      <c r="Q381" s="41"/>
      <c r="R381" s="42"/>
      <c r="S381" s="41"/>
      <c r="T381" s="43"/>
      <c r="U381" s="43"/>
      <c r="V381" s="199"/>
      <c r="W381" s="588"/>
      <c r="X381" s="12"/>
    </row>
    <row r="382" spans="1:24" s="1" customFormat="1" ht="18.75" customHeight="1" x14ac:dyDescent="0.25">
      <c r="A382" s="1403" t="s">
        <v>975</v>
      </c>
      <c r="B382" s="585"/>
      <c r="C382" s="1402">
        <v>89</v>
      </c>
      <c r="D382" s="12" t="s">
        <v>976</v>
      </c>
      <c r="E382" s="68">
        <v>59</v>
      </c>
      <c r="F382" s="31" t="s">
        <v>21</v>
      </c>
      <c r="G382" s="29" t="s">
        <v>184</v>
      </c>
      <c r="H382" s="30" t="s">
        <v>977</v>
      </c>
      <c r="I382" s="30" t="str">
        <f t="shared" si="23"/>
        <v>ce.0542189@ac-nancy-metz.fr</v>
      </c>
      <c r="J382" s="31" t="s">
        <v>978</v>
      </c>
      <c r="K382" s="31">
        <v>45</v>
      </c>
      <c r="L382" s="62">
        <f t="shared" si="24"/>
        <v>7.5</v>
      </c>
      <c r="M382" s="31">
        <f t="shared" si="25"/>
        <v>8</v>
      </c>
      <c r="N382" s="32">
        <f>SUM(M382:M389)</f>
        <v>71</v>
      </c>
      <c r="O382" s="32"/>
      <c r="P382" s="217">
        <v>0</v>
      </c>
      <c r="Q382" s="32"/>
      <c r="R382" s="663" t="s">
        <v>979</v>
      </c>
      <c r="S382" s="594" t="s">
        <v>945</v>
      </c>
      <c r="T382" s="595">
        <v>44908</v>
      </c>
      <c r="U382" s="595">
        <v>44909</v>
      </c>
      <c r="V382" s="587" t="s">
        <v>980</v>
      </c>
      <c r="W382" s="598"/>
      <c r="X382" s="12" t="s">
        <v>194</v>
      </c>
    </row>
    <row r="383" spans="1:24" s="1" customFormat="1" ht="18.75" customHeight="1" x14ac:dyDescent="0.25">
      <c r="A383" s="1401"/>
      <c r="B383" s="584"/>
      <c r="C383" s="1402"/>
      <c r="D383" s="12" t="s">
        <v>981</v>
      </c>
      <c r="E383" s="68">
        <v>59</v>
      </c>
      <c r="F383" s="31" t="s">
        <v>21</v>
      </c>
      <c r="G383" s="29" t="s">
        <v>751</v>
      </c>
      <c r="H383" s="30" t="s">
        <v>982</v>
      </c>
      <c r="I383" s="30" t="str">
        <f t="shared" si="23"/>
        <v>ce.0541573@ac-nancy-metz.fr</v>
      </c>
      <c r="J383" s="31" t="s">
        <v>983</v>
      </c>
      <c r="K383" s="31">
        <v>60</v>
      </c>
      <c r="L383" s="62">
        <f t="shared" si="24"/>
        <v>10</v>
      </c>
      <c r="M383" s="31">
        <f t="shared" si="25"/>
        <v>10</v>
      </c>
      <c r="N383" s="32"/>
      <c r="O383" s="32"/>
      <c r="P383" s="32"/>
      <c r="Q383" s="32"/>
      <c r="R383" s="663"/>
      <c r="S383" s="594" t="s">
        <v>945</v>
      </c>
      <c r="T383" s="595">
        <v>44908</v>
      </c>
      <c r="U383" s="595">
        <v>44909</v>
      </c>
      <c r="V383" s="587" t="s">
        <v>980</v>
      </c>
      <c r="W383" s="599"/>
      <c r="X383" s="12" t="s">
        <v>194</v>
      </c>
    </row>
    <row r="384" spans="1:24" s="1" customFormat="1" ht="18.75" customHeight="1" x14ac:dyDescent="0.25">
      <c r="A384" s="1401"/>
      <c r="B384" s="584"/>
      <c r="C384" s="1402"/>
      <c r="D384" s="12" t="s">
        <v>981</v>
      </c>
      <c r="E384" s="52" t="s">
        <v>984</v>
      </c>
      <c r="F384" s="14" t="s">
        <v>32</v>
      </c>
      <c r="G384" s="15" t="s">
        <v>985</v>
      </c>
      <c r="H384" s="16" t="s">
        <v>986</v>
      </c>
      <c r="I384" s="16" t="str">
        <f t="shared" si="23"/>
        <v>ce.0540060@ac-nancy-metz.fr</v>
      </c>
      <c r="J384" s="14" t="s">
        <v>987</v>
      </c>
      <c r="K384" s="14">
        <v>42</v>
      </c>
      <c r="L384" s="62">
        <f t="shared" si="24"/>
        <v>7</v>
      </c>
      <c r="M384" s="14">
        <f t="shared" si="25"/>
        <v>7</v>
      </c>
      <c r="N384" s="18"/>
      <c r="O384" s="18"/>
      <c r="P384" s="18"/>
      <c r="Q384" s="33" t="s">
        <v>988</v>
      </c>
      <c r="R384" s="663"/>
      <c r="S384" s="594" t="s">
        <v>945</v>
      </c>
      <c r="T384" s="595">
        <v>44908</v>
      </c>
      <c r="U384" s="595">
        <v>44909</v>
      </c>
      <c r="V384" s="587" t="s">
        <v>980</v>
      </c>
      <c r="W384" s="599"/>
      <c r="X384" s="12" t="s">
        <v>194</v>
      </c>
    </row>
    <row r="385" spans="1:27" ht="18.75" customHeight="1" x14ac:dyDescent="0.25">
      <c r="A385" s="1401"/>
      <c r="B385" s="584"/>
      <c r="C385" s="1402"/>
      <c r="D385" s="12" t="s">
        <v>981</v>
      </c>
      <c r="E385" s="47">
        <v>65</v>
      </c>
      <c r="F385" s="14" t="s">
        <v>21</v>
      </c>
      <c r="G385" s="15" t="s">
        <v>989</v>
      </c>
      <c r="H385" s="16" t="s">
        <v>990</v>
      </c>
      <c r="I385" s="16" t="str">
        <f t="shared" si="23"/>
        <v>ce.0541852@ac-nancy-metz.fr</v>
      </c>
      <c r="J385" s="14" t="s">
        <v>991</v>
      </c>
      <c r="K385" s="14">
        <v>48</v>
      </c>
      <c r="L385" s="62">
        <f t="shared" si="24"/>
        <v>8</v>
      </c>
      <c r="M385" s="14">
        <f t="shared" si="25"/>
        <v>8</v>
      </c>
      <c r="N385" s="18"/>
      <c r="O385" s="18"/>
      <c r="P385" s="18"/>
      <c r="Q385" s="18"/>
      <c r="R385" s="663"/>
      <c r="S385" s="594" t="s">
        <v>945</v>
      </c>
      <c r="T385" s="595">
        <v>44908</v>
      </c>
      <c r="U385" s="595">
        <v>44909</v>
      </c>
      <c r="V385" s="587" t="s">
        <v>980</v>
      </c>
      <c r="W385" s="588"/>
      <c r="X385" s="12" t="s">
        <v>194</v>
      </c>
    </row>
    <row r="386" spans="1:27" ht="18.75" customHeight="1" x14ac:dyDescent="0.25">
      <c r="A386" s="1401"/>
      <c r="B386" s="584"/>
      <c r="C386" s="1402"/>
      <c r="D386" s="12" t="s">
        <v>981</v>
      </c>
      <c r="E386" s="47">
        <v>65</v>
      </c>
      <c r="F386" s="14" t="s">
        <v>45</v>
      </c>
      <c r="G386" s="15" t="s">
        <v>993</v>
      </c>
      <c r="H386" s="16" t="s">
        <v>994</v>
      </c>
      <c r="I386" s="16" t="str">
        <f t="shared" si="23"/>
        <v>ce.0541268@ac-nancy-metz.fr</v>
      </c>
      <c r="J386" s="14" t="s">
        <v>995</v>
      </c>
      <c r="K386" s="14">
        <v>67</v>
      </c>
      <c r="L386" s="62">
        <f t="shared" si="24"/>
        <v>11.166666666666666</v>
      </c>
      <c r="M386" s="14">
        <f t="shared" si="25"/>
        <v>12</v>
      </c>
      <c r="N386" s="18"/>
      <c r="O386" s="18"/>
      <c r="P386" s="18"/>
      <c r="Q386" s="18"/>
      <c r="R386" s="663"/>
      <c r="S386" s="594" t="s">
        <v>945</v>
      </c>
      <c r="T386" s="595">
        <v>44908</v>
      </c>
      <c r="U386" s="595">
        <v>44909</v>
      </c>
      <c r="V386" s="587" t="s">
        <v>980</v>
      </c>
      <c r="W386" s="588"/>
      <c r="X386" s="12" t="s">
        <v>194</v>
      </c>
    </row>
    <row r="387" spans="1:27" ht="18.75" customHeight="1" x14ac:dyDescent="0.25">
      <c r="A387" s="1401"/>
      <c r="B387" s="584"/>
      <c r="C387" s="1402"/>
      <c r="D387" s="12" t="s">
        <v>981</v>
      </c>
      <c r="E387" s="47">
        <v>65</v>
      </c>
      <c r="F387" s="14" t="s">
        <v>21</v>
      </c>
      <c r="G387" s="15" t="s">
        <v>43</v>
      </c>
      <c r="H387" s="16" t="s">
        <v>982</v>
      </c>
      <c r="I387" s="16" t="str">
        <f t="shared" si="23"/>
        <v>ce.0540052@ac-nancy-metz.fr</v>
      </c>
      <c r="J387" s="14" t="s">
        <v>996</v>
      </c>
      <c r="K387" s="14">
        <v>46</v>
      </c>
      <c r="L387" s="62">
        <f t="shared" si="24"/>
        <v>7.666666666666667</v>
      </c>
      <c r="M387" s="14">
        <f t="shared" si="25"/>
        <v>8</v>
      </c>
      <c r="N387" s="18"/>
      <c r="O387" s="18"/>
      <c r="P387" s="18"/>
      <c r="Q387" s="18"/>
      <c r="R387" s="663"/>
      <c r="S387" s="594" t="s">
        <v>945</v>
      </c>
      <c r="T387" s="595">
        <v>44908</v>
      </c>
      <c r="U387" s="595">
        <v>44909</v>
      </c>
      <c r="V387" s="587" t="s">
        <v>980</v>
      </c>
      <c r="W387" s="588"/>
      <c r="X387" s="12" t="s">
        <v>194</v>
      </c>
    </row>
    <row r="388" spans="1:27" ht="39" x14ac:dyDescent="0.25">
      <c r="A388" s="1401"/>
      <c r="B388" s="584"/>
      <c r="C388" s="1402"/>
      <c r="D388" s="12" t="s">
        <v>981</v>
      </c>
      <c r="E388" s="68" t="s">
        <v>997</v>
      </c>
      <c r="F388" s="275" t="s">
        <v>35</v>
      </c>
      <c r="G388" s="421" t="s">
        <v>998</v>
      </c>
      <c r="H388" s="310" t="s">
        <v>744</v>
      </c>
      <c r="I388" s="310" t="str">
        <f t="shared" si="23"/>
        <v>ce.0542262@ac-nancy-metz.fr</v>
      </c>
      <c r="J388" s="275" t="s">
        <v>999</v>
      </c>
      <c r="K388" s="275">
        <v>60</v>
      </c>
      <c r="L388" s="62">
        <f t="shared" si="24"/>
        <v>10</v>
      </c>
      <c r="M388" s="275">
        <f t="shared" si="25"/>
        <v>10</v>
      </c>
      <c r="N388" s="312"/>
      <c r="O388" s="312"/>
      <c r="P388" s="312"/>
      <c r="Q388" s="312"/>
      <c r="R388" s="663"/>
      <c r="S388" s="594" t="s">
        <v>945</v>
      </c>
      <c r="T388" s="595">
        <v>44908</v>
      </c>
      <c r="U388" s="595">
        <v>44909</v>
      </c>
      <c r="V388" s="587" t="s">
        <v>980</v>
      </c>
      <c r="W388" s="588"/>
      <c r="X388" s="12" t="s">
        <v>194</v>
      </c>
    </row>
    <row r="389" spans="1:27" ht="18.75" customHeight="1" x14ac:dyDescent="0.25">
      <c r="A389" s="1401"/>
      <c r="B389" s="584"/>
      <c r="C389" s="1402"/>
      <c r="D389" s="12" t="s">
        <v>981</v>
      </c>
      <c r="E389" s="47">
        <v>65</v>
      </c>
      <c r="F389" s="14" t="s">
        <v>21</v>
      </c>
      <c r="G389" s="15" t="s">
        <v>1000</v>
      </c>
      <c r="H389" s="16" t="s">
        <v>1001</v>
      </c>
      <c r="I389" s="16" t="str">
        <f t="shared" si="23"/>
        <v>ce.0540071@ac-nancy-metz.fr</v>
      </c>
      <c r="J389" s="14" t="s">
        <v>1002</v>
      </c>
      <c r="K389" s="14">
        <v>43</v>
      </c>
      <c r="L389" s="62">
        <f t="shared" si="24"/>
        <v>7.166666666666667</v>
      </c>
      <c r="M389" s="14">
        <f t="shared" si="25"/>
        <v>8</v>
      </c>
      <c r="N389" s="18"/>
      <c r="O389" s="18"/>
      <c r="P389" s="18"/>
      <c r="Q389" s="18"/>
      <c r="R389" s="663"/>
      <c r="S389" s="594" t="s">
        <v>945</v>
      </c>
      <c r="T389" s="595">
        <v>44908</v>
      </c>
      <c r="U389" s="595">
        <v>44909</v>
      </c>
      <c r="V389" s="587" t="s">
        <v>980</v>
      </c>
      <c r="W389" s="588"/>
      <c r="X389" s="12" t="s">
        <v>194</v>
      </c>
    </row>
    <row r="390" spans="1:27" ht="18.75" customHeight="1" x14ac:dyDescent="0.25">
      <c r="A390" s="584" t="s">
        <v>55</v>
      </c>
      <c r="B390" s="584"/>
      <c r="C390" s="11" t="s">
        <v>54</v>
      </c>
      <c r="D390" s="12"/>
      <c r="E390" s="47"/>
      <c r="F390" s="12"/>
      <c r="G390" s="39"/>
      <c r="H390" s="40"/>
      <c r="I390" s="40"/>
      <c r="J390" s="12"/>
      <c r="K390" s="12"/>
      <c r="L390" s="12"/>
      <c r="M390" s="12"/>
      <c r="N390" s="41"/>
      <c r="O390" s="41"/>
      <c r="P390" s="41"/>
      <c r="Q390" s="41"/>
      <c r="R390" s="42"/>
      <c r="S390" s="41"/>
      <c r="T390" s="43"/>
      <c r="U390" s="43"/>
      <c r="V390" s="199"/>
      <c r="W390" s="588"/>
      <c r="X390" s="12"/>
    </row>
    <row r="391" spans="1:27" ht="18.75" x14ac:dyDescent="0.3">
      <c r="A391" s="57"/>
      <c r="B391" s="57"/>
      <c r="C391" s="57"/>
      <c r="D391" s="12"/>
      <c r="E391" s="12"/>
      <c r="F391" s="12"/>
      <c r="G391" s="12"/>
      <c r="H391" s="12"/>
      <c r="I391" s="12"/>
      <c r="J391" s="12"/>
      <c r="K391" s="12"/>
      <c r="L391" s="62">
        <f t="shared" si="24"/>
        <v>0</v>
      </c>
      <c r="M391" s="12"/>
      <c r="N391" s="41"/>
      <c r="O391" s="41"/>
      <c r="P391" s="41"/>
      <c r="Q391" s="41"/>
      <c r="R391" s="42"/>
      <c r="S391" s="41"/>
      <c r="T391" s="43"/>
      <c r="U391" s="43"/>
      <c r="V391" s="199"/>
      <c r="W391" s="588"/>
      <c r="X391" s="12"/>
    </row>
    <row r="392" spans="1:27" ht="59.25" customHeight="1" x14ac:dyDescent="0.35">
      <c r="A392" s="1402">
        <v>44</v>
      </c>
      <c r="B392" s="46">
        <v>1</v>
      </c>
      <c r="C392" s="1402">
        <v>90</v>
      </c>
      <c r="D392" s="12" t="s">
        <v>531</v>
      </c>
      <c r="E392" s="52" t="s">
        <v>1003</v>
      </c>
      <c r="F392" s="188" t="s">
        <v>32</v>
      </c>
      <c r="G392" s="422" t="s">
        <v>1004</v>
      </c>
      <c r="H392" s="423" t="s">
        <v>1005</v>
      </c>
      <c r="I392" s="190" t="str">
        <f t="shared" si="23"/>
        <v>ce.0570144@ac-nancy-metz.fr</v>
      </c>
      <c r="J392" s="424" t="s">
        <v>1006</v>
      </c>
      <c r="K392" s="424">
        <v>71</v>
      </c>
      <c r="L392" s="62">
        <f t="shared" si="24"/>
        <v>11.833333333333334</v>
      </c>
      <c r="M392" s="188">
        <f t="shared" si="25"/>
        <v>12</v>
      </c>
      <c r="N392" s="191">
        <f>SUM(M392:M398)</f>
        <v>65</v>
      </c>
      <c r="O392" s="246" t="s">
        <v>1007</v>
      </c>
      <c r="P392" s="425">
        <v>43</v>
      </c>
      <c r="Q392" s="191"/>
      <c r="R392" s="644" t="s">
        <v>1008</v>
      </c>
      <c r="S392" s="623" t="s">
        <v>945</v>
      </c>
      <c r="T392" s="624">
        <v>44908</v>
      </c>
      <c r="U392" s="624">
        <v>44909</v>
      </c>
      <c r="V392" s="199" t="s">
        <v>1009</v>
      </c>
      <c r="W392" s="601"/>
      <c r="X392" s="12" t="s">
        <v>219</v>
      </c>
    </row>
    <row r="393" spans="1:27" ht="18.75" customHeight="1" x14ac:dyDescent="0.25">
      <c r="A393" s="1402"/>
      <c r="B393" s="46">
        <v>1</v>
      </c>
      <c r="C393" s="1402"/>
      <c r="D393" s="12" t="s">
        <v>936</v>
      </c>
      <c r="E393" s="47">
        <v>52</v>
      </c>
      <c r="F393" s="188" t="s">
        <v>21</v>
      </c>
      <c r="G393" s="189" t="s">
        <v>451</v>
      </c>
      <c r="H393" s="190" t="s">
        <v>817</v>
      </c>
      <c r="I393" s="190" t="str">
        <f t="shared" si="23"/>
        <v>ce.0572477@ac-nancy-metz.fr</v>
      </c>
      <c r="J393" s="188" t="s">
        <v>1010</v>
      </c>
      <c r="K393" s="188">
        <v>30</v>
      </c>
      <c r="L393" s="62">
        <f t="shared" si="24"/>
        <v>5</v>
      </c>
      <c r="M393" s="188">
        <f t="shared" si="25"/>
        <v>5</v>
      </c>
      <c r="N393" s="191"/>
      <c r="O393" s="191" t="s">
        <v>1011</v>
      </c>
      <c r="P393" s="191"/>
      <c r="Q393" s="191"/>
      <c r="R393" s="644"/>
      <c r="S393" s="623" t="s">
        <v>945</v>
      </c>
      <c r="T393" s="624">
        <v>44908</v>
      </c>
      <c r="U393" s="624">
        <v>44909</v>
      </c>
      <c r="V393" s="199" t="s">
        <v>1009</v>
      </c>
      <c r="W393" s="599"/>
      <c r="X393" s="12" t="s">
        <v>219</v>
      </c>
    </row>
    <row r="394" spans="1:27" ht="18.75" customHeight="1" x14ac:dyDescent="0.25">
      <c r="A394" s="1402"/>
      <c r="B394" s="46">
        <v>1</v>
      </c>
      <c r="C394" s="1402"/>
      <c r="D394" s="12" t="s">
        <v>936</v>
      </c>
      <c r="E394" s="47">
        <v>52</v>
      </c>
      <c r="F394" s="188" t="s">
        <v>21</v>
      </c>
      <c r="G394" s="189" t="s">
        <v>1012</v>
      </c>
      <c r="H394" s="190" t="s">
        <v>1013</v>
      </c>
      <c r="I394" s="190" t="str">
        <f t="shared" si="23"/>
        <v>ce.0573754@ac-nancy-metz.fr</v>
      </c>
      <c r="J394" s="188" t="s">
        <v>1014</v>
      </c>
      <c r="K394" s="188">
        <v>43</v>
      </c>
      <c r="L394" s="62">
        <f t="shared" si="24"/>
        <v>7.166666666666667</v>
      </c>
      <c r="M394" s="188">
        <f t="shared" si="25"/>
        <v>8</v>
      </c>
      <c r="N394" s="191"/>
      <c r="O394" s="191" t="s">
        <v>1011</v>
      </c>
      <c r="P394" s="191"/>
      <c r="Q394" s="191"/>
      <c r="R394" s="644"/>
      <c r="S394" s="623" t="s">
        <v>945</v>
      </c>
      <c r="T394" s="624">
        <v>44908</v>
      </c>
      <c r="U394" s="624">
        <v>44909</v>
      </c>
      <c r="V394" s="199" t="s">
        <v>1009</v>
      </c>
      <c r="W394" s="599"/>
      <c r="X394" s="12" t="s">
        <v>219</v>
      </c>
    </row>
    <row r="395" spans="1:27" ht="18.75" customHeight="1" x14ac:dyDescent="0.25">
      <c r="A395" s="1402"/>
      <c r="B395" s="46">
        <v>1</v>
      </c>
      <c r="C395" s="1402"/>
      <c r="D395" s="12" t="s">
        <v>936</v>
      </c>
      <c r="E395" s="47">
        <v>52</v>
      </c>
      <c r="F395" s="188" t="s">
        <v>32</v>
      </c>
      <c r="G395" s="189" t="s">
        <v>1015</v>
      </c>
      <c r="H395" s="190" t="s">
        <v>469</v>
      </c>
      <c r="I395" s="190" t="str">
        <f t="shared" si="23"/>
        <v>ce.0570061@ac-nancy-metz.fr</v>
      </c>
      <c r="J395" s="424" t="s">
        <v>1016</v>
      </c>
      <c r="K395" s="424">
        <v>77</v>
      </c>
      <c r="L395" s="62">
        <f t="shared" si="24"/>
        <v>12.833333333333334</v>
      </c>
      <c r="M395" s="188">
        <f t="shared" si="25"/>
        <v>13</v>
      </c>
      <c r="N395" s="191"/>
      <c r="O395" s="191" t="s">
        <v>1011</v>
      </c>
      <c r="P395" s="191"/>
      <c r="Q395" s="191"/>
      <c r="R395" s="644"/>
      <c r="S395" s="623" t="s">
        <v>945</v>
      </c>
      <c r="T395" s="624">
        <v>44908</v>
      </c>
      <c r="U395" s="624">
        <v>44909</v>
      </c>
      <c r="V395" s="199" t="s">
        <v>1009</v>
      </c>
      <c r="W395" s="588"/>
      <c r="X395" s="12" t="s">
        <v>219</v>
      </c>
    </row>
    <row r="396" spans="1:27" ht="18.75" customHeight="1" x14ac:dyDescent="0.25">
      <c r="A396" s="1402"/>
      <c r="B396" s="46">
        <v>1</v>
      </c>
      <c r="C396" s="1402"/>
      <c r="D396" s="12" t="s">
        <v>936</v>
      </c>
      <c r="E396" s="68">
        <v>61</v>
      </c>
      <c r="F396" s="377" t="s">
        <v>21</v>
      </c>
      <c r="G396" s="375" t="s">
        <v>1017</v>
      </c>
      <c r="H396" s="376" t="s">
        <v>545</v>
      </c>
      <c r="I396" s="376" t="str">
        <f t="shared" si="23"/>
        <v>ce.0572754@ac-nancy-metz.fr</v>
      </c>
      <c r="J396" s="377" t="s">
        <v>1018</v>
      </c>
      <c r="K396" s="377">
        <v>30</v>
      </c>
      <c r="L396" s="62">
        <f t="shared" si="24"/>
        <v>5</v>
      </c>
      <c r="M396" s="377">
        <f t="shared" si="25"/>
        <v>5</v>
      </c>
      <c r="N396" s="378"/>
      <c r="O396" s="378" t="s">
        <v>1011</v>
      </c>
      <c r="P396" s="378"/>
      <c r="Q396" s="378"/>
      <c r="R396" s="644"/>
      <c r="S396" s="623" t="s">
        <v>945</v>
      </c>
      <c r="T396" s="624">
        <v>44908</v>
      </c>
      <c r="U396" s="624">
        <v>44909</v>
      </c>
      <c r="V396" s="199" t="s">
        <v>1009</v>
      </c>
      <c r="W396" s="588"/>
      <c r="X396" s="12" t="s">
        <v>219</v>
      </c>
    </row>
    <row r="397" spans="1:27" s="834" customFormat="1" ht="18.75" customHeight="1" x14ac:dyDescent="0.3">
      <c r="A397" s="1402"/>
      <c r="B397" s="945">
        <v>1</v>
      </c>
      <c r="C397" s="1402"/>
      <c r="D397" s="831" t="s">
        <v>936</v>
      </c>
      <c r="E397" s="930">
        <v>61</v>
      </c>
      <c r="F397" s="837" t="s">
        <v>21</v>
      </c>
      <c r="G397" s="838" t="s">
        <v>1019</v>
      </c>
      <c r="H397" s="839" t="s">
        <v>1020</v>
      </c>
      <c r="I397" s="773" t="str">
        <f t="shared" si="23"/>
        <v>ce.0572015@ac-nancy-metz.fr</v>
      </c>
      <c r="J397" s="715" t="s">
        <v>1021</v>
      </c>
      <c r="K397" s="715">
        <v>48</v>
      </c>
      <c r="L397" s="715">
        <f t="shared" si="24"/>
        <v>8</v>
      </c>
      <c r="M397" s="715">
        <v>15</v>
      </c>
      <c r="N397" s="774"/>
      <c r="O397" s="774" t="s">
        <v>1011</v>
      </c>
      <c r="P397" s="774"/>
      <c r="Q397" s="774"/>
      <c r="R397" s="694"/>
      <c r="S397" s="592" t="s">
        <v>945</v>
      </c>
      <c r="T397" s="593">
        <v>44908</v>
      </c>
      <c r="U397" s="593">
        <v>44909</v>
      </c>
      <c r="V397" s="937" t="s">
        <v>1009</v>
      </c>
      <c r="W397" s="932" t="s">
        <v>2023</v>
      </c>
      <c r="X397" s="831" t="s">
        <v>219</v>
      </c>
      <c r="AA397" s="835" t="s">
        <v>1022</v>
      </c>
    </row>
    <row r="398" spans="1:27" ht="18.75" customHeight="1" x14ac:dyDescent="0.25">
      <c r="A398" s="1402"/>
      <c r="B398" s="46">
        <v>1</v>
      </c>
      <c r="C398" s="1402"/>
      <c r="D398" s="12" t="s">
        <v>936</v>
      </c>
      <c r="E398" s="13">
        <v>10</v>
      </c>
      <c r="F398" s="194" t="s">
        <v>21</v>
      </c>
      <c r="G398" s="244" t="s">
        <v>294</v>
      </c>
      <c r="H398" s="193" t="s">
        <v>469</v>
      </c>
      <c r="I398" s="193" t="str">
        <f t="shared" si="23"/>
        <v>ce.0572348@ac-nancy-metz.fr</v>
      </c>
      <c r="J398" s="194" t="s">
        <v>1023</v>
      </c>
      <c r="K398" s="194">
        <v>39</v>
      </c>
      <c r="L398" s="62">
        <f t="shared" si="24"/>
        <v>6.5</v>
      </c>
      <c r="M398" s="194">
        <f t="shared" si="25"/>
        <v>7</v>
      </c>
      <c r="N398" s="243"/>
      <c r="O398" s="243" t="s">
        <v>1011</v>
      </c>
      <c r="P398" s="243"/>
      <c r="Q398" s="243"/>
      <c r="R398" s="644"/>
      <c r="S398" s="623" t="s">
        <v>945</v>
      </c>
      <c r="T398" s="624">
        <v>44908</v>
      </c>
      <c r="U398" s="624">
        <v>44909</v>
      </c>
      <c r="V398" s="199" t="s">
        <v>1009</v>
      </c>
      <c r="W398" s="588"/>
      <c r="X398" s="12" t="s">
        <v>219</v>
      </c>
    </row>
    <row r="399" spans="1:27" ht="18.75" customHeight="1" x14ac:dyDescent="0.25">
      <c r="A399" s="11" t="s">
        <v>103</v>
      </c>
      <c r="B399" s="11"/>
      <c r="C399" s="11" t="s">
        <v>55</v>
      </c>
      <c r="D399" s="12"/>
      <c r="E399" s="13"/>
      <c r="F399" s="12"/>
      <c r="G399" s="39"/>
      <c r="H399" s="40"/>
      <c r="I399" s="40"/>
      <c r="J399" s="12"/>
      <c r="K399" s="12"/>
      <c r="L399" s="12"/>
      <c r="M399" s="12"/>
      <c r="N399" s="41"/>
      <c r="O399" s="41"/>
      <c r="P399" s="41"/>
      <c r="Q399" s="41"/>
      <c r="R399" s="42"/>
      <c r="S399" s="41"/>
      <c r="T399" s="43"/>
      <c r="U399" s="43"/>
      <c r="V399" s="199"/>
      <c r="W399" s="588"/>
      <c r="X399" s="12"/>
    </row>
    <row r="400" spans="1:27" ht="18.75" x14ac:dyDescent="0.3">
      <c r="A400" s="57"/>
      <c r="B400" s="57"/>
      <c r="C400" s="57"/>
      <c r="D400" s="12"/>
      <c r="E400" s="12"/>
      <c r="F400" s="12"/>
      <c r="G400" s="12"/>
      <c r="H400" s="12"/>
      <c r="I400" s="12"/>
      <c r="J400" s="12"/>
      <c r="K400" s="12"/>
      <c r="L400" s="62">
        <f t="shared" si="24"/>
        <v>0</v>
      </c>
      <c r="M400" s="12"/>
      <c r="N400" s="41"/>
      <c r="O400" s="41"/>
      <c r="P400" s="41"/>
      <c r="Q400" s="41"/>
      <c r="R400" s="42"/>
      <c r="S400" s="41"/>
      <c r="T400" s="43"/>
      <c r="U400" s="43"/>
      <c r="V400" s="199"/>
      <c r="W400" s="588"/>
      <c r="X400" s="12"/>
    </row>
    <row r="401" spans="1:29" ht="18.75" customHeight="1" x14ac:dyDescent="0.35">
      <c r="A401" s="1423">
        <v>45</v>
      </c>
      <c r="B401" s="46">
        <v>1</v>
      </c>
      <c r="C401" s="1402">
        <v>88</v>
      </c>
      <c r="D401" s="12" t="s">
        <v>625</v>
      </c>
      <c r="E401" s="37" t="s">
        <v>1024</v>
      </c>
      <c r="F401" s="721" t="s">
        <v>50</v>
      </c>
      <c r="G401" s="722" t="s">
        <v>128</v>
      </c>
      <c r="H401" s="723" t="s">
        <v>636</v>
      </c>
      <c r="I401" s="723" t="str">
        <f t="shared" si="23"/>
        <v>ce.0570106@ac-nancy-metz.fr</v>
      </c>
      <c r="J401" s="721" t="s">
        <v>1025</v>
      </c>
      <c r="K401" s="721">
        <v>88</v>
      </c>
      <c r="L401" s="724">
        <f t="shared" si="24"/>
        <v>14.666666666666666</v>
      </c>
      <c r="M401" s="721">
        <f t="shared" si="25"/>
        <v>15</v>
      </c>
      <c r="N401" s="725">
        <f>SUM(M401:M407)</f>
        <v>58</v>
      </c>
      <c r="O401" s="725"/>
      <c r="P401" s="726">
        <v>50</v>
      </c>
      <c r="Q401" s="727" t="s">
        <v>1026</v>
      </c>
      <c r="R401" s="687" t="s">
        <v>1027</v>
      </c>
      <c r="S401" s="642" t="s">
        <v>1028</v>
      </c>
      <c r="T401" s="643">
        <v>44929</v>
      </c>
      <c r="U401" s="643">
        <v>44930</v>
      </c>
      <c r="V401" s="199" t="s">
        <v>1029</v>
      </c>
      <c r="W401" s="598"/>
      <c r="X401" s="12" t="s">
        <v>257</v>
      </c>
    </row>
    <row r="402" spans="1:29" ht="18.75" customHeight="1" x14ac:dyDescent="0.25">
      <c r="A402" s="1423"/>
      <c r="B402" s="46">
        <v>1</v>
      </c>
      <c r="C402" s="1402"/>
      <c r="D402" s="104" t="s">
        <v>630</v>
      </c>
      <c r="E402" s="68">
        <v>14</v>
      </c>
      <c r="F402" s="721" t="s">
        <v>21</v>
      </c>
      <c r="G402" s="722" t="s">
        <v>128</v>
      </c>
      <c r="H402" s="723" t="s">
        <v>636</v>
      </c>
      <c r="I402" s="723" t="str">
        <f t="shared" si="23"/>
        <v>ce.0572811@ac-nancy-metz.fr</v>
      </c>
      <c r="J402" s="721" t="s">
        <v>1030</v>
      </c>
      <c r="K402" s="721">
        <v>50</v>
      </c>
      <c r="L402" s="724">
        <f t="shared" si="24"/>
        <v>8.3333333333333339</v>
      </c>
      <c r="M402" s="721">
        <f t="shared" si="25"/>
        <v>9</v>
      </c>
      <c r="N402" s="725"/>
      <c r="O402" s="725"/>
      <c r="P402" s="725"/>
      <c r="Q402" s="725"/>
      <c r="R402" s="687"/>
      <c r="S402" s="642" t="s">
        <v>1028</v>
      </c>
      <c r="T402" s="643">
        <v>44929</v>
      </c>
      <c r="U402" s="643">
        <v>44930</v>
      </c>
      <c r="V402" s="199" t="s">
        <v>1029</v>
      </c>
      <c r="W402" s="602"/>
      <c r="X402" s="12" t="s">
        <v>257</v>
      </c>
    </row>
    <row r="403" spans="1:29" ht="18.75" customHeight="1" x14ac:dyDescent="0.25">
      <c r="A403" s="1423"/>
      <c r="B403" s="46">
        <v>1</v>
      </c>
      <c r="C403" s="1402"/>
      <c r="D403" s="104" t="s">
        <v>630</v>
      </c>
      <c r="E403" s="68">
        <v>14</v>
      </c>
      <c r="F403" s="721" t="s">
        <v>21</v>
      </c>
      <c r="G403" s="722" t="s">
        <v>1031</v>
      </c>
      <c r="H403" s="723" t="s">
        <v>636</v>
      </c>
      <c r="I403" s="723" t="str">
        <f t="shared" si="23"/>
        <v>ce.0572355@ac-nancy-metz.fr</v>
      </c>
      <c r="J403" s="721" t="s">
        <v>1032</v>
      </c>
      <c r="K403" s="721">
        <v>36</v>
      </c>
      <c r="L403" s="724">
        <f t="shared" si="24"/>
        <v>6</v>
      </c>
      <c r="M403" s="721">
        <f t="shared" si="25"/>
        <v>6</v>
      </c>
      <c r="N403" s="725"/>
      <c r="O403" s="725"/>
      <c r="P403" s="725"/>
      <c r="Q403" s="725"/>
      <c r="R403" s="687"/>
      <c r="S403" s="642" t="s">
        <v>1028</v>
      </c>
      <c r="T403" s="643">
        <v>44929</v>
      </c>
      <c r="U403" s="643">
        <v>44930</v>
      </c>
      <c r="V403" s="199" t="s">
        <v>1029</v>
      </c>
      <c r="W403" s="588"/>
      <c r="X403" s="12" t="s">
        <v>257</v>
      </c>
    </row>
    <row r="404" spans="1:29" ht="18.75" customHeight="1" x14ac:dyDescent="0.25">
      <c r="A404" s="1423"/>
      <c r="B404" s="46">
        <v>1</v>
      </c>
      <c r="C404" s="1402"/>
      <c r="D404" s="104" t="s">
        <v>630</v>
      </c>
      <c r="E404" s="47">
        <v>42</v>
      </c>
      <c r="F404" s="728" t="s">
        <v>35</v>
      </c>
      <c r="G404" s="729" t="s">
        <v>1033</v>
      </c>
      <c r="H404" s="730" t="s">
        <v>636</v>
      </c>
      <c r="I404" s="730" t="str">
        <f t="shared" si="23"/>
        <v>ce.0570108@ac-nancy-metz.fr</v>
      </c>
      <c r="J404" s="728" t="s">
        <v>1034</v>
      </c>
      <c r="K404" s="728">
        <v>87</v>
      </c>
      <c r="L404" s="724">
        <f t="shared" si="24"/>
        <v>14.5</v>
      </c>
      <c r="M404" s="728">
        <f t="shared" si="25"/>
        <v>15</v>
      </c>
      <c r="N404" s="731"/>
      <c r="O404" s="731"/>
      <c r="P404" s="731"/>
      <c r="Q404" s="731"/>
      <c r="R404" s="687"/>
      <c r="S404" s="642" t="s">
        <v>1028</v>
      </c>
      <c r="T404" s="643">
        <v>44929</v>
      </c>
      <c r="U404" s="643">
        <v>44930</v>
      </c>
      <c r="V404" s="199" t="s">
        <v>1029</v>
      </c>
      <c r="W404" s="588"/>
      <c r="X404" s="12" t="s">
        <v>257</v>
      </c>
    </row>
    <row r="405" spans="1:29" ht="18.75" customHeight="1" x14ac:dyDescent="0.25">
      <c r="A405" s="1423"/>
      <c r="B405" s="46">
        <v>1</v>
      </c>
      <c r="C405" s="1402"/>
      <c r="D405" s="12" t="s">
        <v>630</v>
      </c>
      <c r="E405" s="47">
        <v>42</v>
      </c>
      <c r="F405" s="728" t="s">
        <v>21</v>
      </c>
      <c r="G405" s="729" t="s">
        <v>548</v>
      </c>
      <c r="H405" s="730" t="s">
        <v>1035</v>
      </c>
      <c r="I405" s="730" t="str">
        <f t="shared" si="23"/>
        <v>ce.0570115@ac-nancy-metz.fr</v>
      </c>
      <c r="J405" s="728" t="s">
        <v>1036</v>
      </c>
      <c r="K405" s="728">
        <v>73</v>
      </c>
      <c r="L405" s="724">
        <f t="shared" si="24"/>
        <v>12.166666666666666</v>
      </c>
      <c r="M405" s="728">
        <f t="shared" si="25"/>
        <v>13</v>
      </c>
      <c r="N405" s="731"/>
      <c r="O405" s="731"/>
      <c r="P405" s="731"/>
      <c r="Q405" s="731"/>
      <c r="R405" s="687"/>
      <c r="S405" s="642" t="s">
        <v>1028</v>
      </c>
      <c r="T405" s="643">
        <v>44929</v>
      </c>
      <c r="U405" s="643">
        <v>44930</v>
      </c>
      <c r="V405" s="199" t="s">
        <v>1029</v>
      </c>
      <c r="W405" s="588"/>
      <c r="X405" s="12" t="s">
        <v>257</v>
      </c>
    </row>
    <row r="406" spans="1:29" ht="18.75" customHeight="1" x14ac:dyDescent="0.25">
      <c r="A406" s="1042" t="s">
        <v>77</v>
      </c>
      <c r="B406" s="1042"/>
      <c r="C406" s="11" t="s">
        <v>103</v>
      </c>
      <c r="D406" s="12"/>
      <c r="E406" s="47"/>
      <c r="F406" s="728"/>
      <c r="G406" s="729"/>
      <c r="H406" s="730"/>
      <c r="I406" s="730"/>
      <c r="J406" s="728"/>
      <c r="K406" s="728"/>
      <c r="L406" s="724"/>
      <c r="M406" s="728"/>
      <c r="N406" s="731"/>
      <c r="O406" s="731"/>
      <c r="P406" s="731"/>
      <c r="Q406" s="731"/>
      <c r="R406" s="732"/>
      <c r="S406" s="725"/>
      <c r="T406" s="733"/>
      <c r="U406" s="733"/>
      <c r="V406" s="199"/>
      <c r="W406" s="588"/>
      <c r="X406" s="12"/>
    </row>
    <row r="407" spans="1:29" ht="18.75" x14ac:dyDescent="0.3">
      <c r="A407" s="57"/>
      <c r="B407" s="57"/>
      <c r="C407" s="57"/>
      <c r="D407" s="12"/>
      <c r="E407" s="47"/>
      <c r="F407" s="12"/>
      <c r="G407" s="39"/>
      <c r="H407" s="40"/>
      <c r="I407" s="40"/>
      <c r="J407" s="12"/>
      <c r="K407" s="12"/>
      <c r="L407" s="62">
        <f t="shared" si="24"/>
        <v>0</v>
      </c>
      <c r="M407" s="12"/>
      <c r="N407" s="41"/>
      <c r="O407" s="41"/>
      <c r="P407" s="41"/>
      <c r="Q407" s="41"/>
      <c r="R407" s="42"/>
      <c r="S407" s="41"/>
      <c r="T407" s="43"/>
      <c r="U407" s="43"/>
      <c r="V407" s="199"/>
      <c r="W407" s="588"/>
      <c r="X407" s="12"/>
    </row>
    <row r="408" spans="1:29" ht="18.75" customHeight="1" x14ac:dyDescent="0.25">
      <c r="A408" s="1431" t="s">
        <v>1037</v>
      </c>
      <c r="B408" s="585"/>
      <c r="C408" s="1409">
        <v>92</v>
      </c>
      <c r="D408" s="104" t="s">
        <v>788</v>
      </c>
      <c r="E408" s="68">
        <v>72</v>
      </c>
      <c r="F408" s="296" t="s">
        <v>35</v>
      </c>
      <c r="G408" s="297" t="s">
        <v>1038</v>
      </c>
      <c r="H408" s="298" t="s">
        <v>469</v>
      </c>
      <c r="I408" s="298" t="str">
        <f t="shared" si="23"/>
        <v>ce.0573320@ac-nancy-metz.fr</v>
      </c>
      <c r="J408" s="296" t="s">
        <v>1039</v>
      </c>
      <c r="K408" s="296">
        <v>54</v>
      </c>
      <c r="L408" s="62">
        <f t="shared" si="24"/>
        <v>9</v>
      </c>
      <c r="M408" s="296">
        <f t="shared" si="25"/>
        <v>9</v>
      </c>
      <c r="N408" s="299">
        <f>SUM(M408:M413)</f>
        <v>70</v>
      </c>
      <c r="O408" s="299">
        <v>71</v>
      </c>
      <c r="P408" s="217">
        <v>0</v>
      </c>
      <c r="Q408" s="299"/>
      <c r="R408" s="667" t="s">
        <v>1040</v>
      </c>
      <c r="S408" s="668" t="s">
        <v>1028</v>
      </c>
      <c r="T408" s="302">
        <v>44929</v>
      </c>
      <c r="U408" s="22">
        <v>44930</v>
      </c>
      <c r="V408" s="199" t="s">
        <v>1041</v>
      </c>
      <c r="W408" s="588"/>
      <c r="X408" s="588" t="s">
        <v>28</v>
      </c>
    </row>
    <row r="409" spans="1:29" ht="18.75" customHeight="1" x14ac:dyDescent="0.25">
      <c r="A409" s="1432"/>
      <c r="B409" s="584"/>
      <c r="C409" s="1410"/>
      <c r="D409" s="12" t="s">
        <v>788</v>
      </c>
      <c r="E409" s="37" t="s">
        <v>1042</v>
      </c>
      <c r="F409" s="296" t="s">
        <v>21</v>
      </c>
      <c r="G409" s="297" t="s">
        <v>1043</v>
      </c>
      <c r="H409" s="298" t="s">
        <v>469</v>
      </c>
      <c r="I409" s="298" t="str">
        <f t="shared" si="23"/>
        <v>ce.0570127@ac-nancy-metz.fr</v>
      </c>
      <c r="J409" s="296" t="s">
        <v>1044</v>
      </c>
      <c r="K409" s="296">
        <v>60</v>
      </c>
      <c r="L409" s="62">
        <f t="shared" si="24"/>
        <v>10</v>
      </c>
      <c r="M409" s="296">
        <f t="shared" si="25"/>
        <v>10</v>
      </c>
      <c r="N409" s="299"/>
      <c r="O409" s="299"/>
      <c r="P409" s="299"/>
      <c r="Q409" s="299"/>
      <c r="R409" s="667"/>
      <c r="S409" s="668" t="s">
        <v>1028</v>
      </c>
      <c r="T409" s="302">
        <v>44929</v>
      </c>
      <c r="U409" s="22">
        <v>44930</v>
      </c>
      <c r="V409" s="199" t="s">
        <v>1041</v>
      </c>
      <c r="W409" s="588"/>
      <c r="X409" s="588" t="s">
        <v>28</v>
      </c>
    </row>
    <row r="410" spans="1:29" ht="18.75" customHeight="1" x14ac:dyDescent="0.25">
      <c r="A410" s="1432"/>
      <c r="B410" s="584"/>
      <c r="C410" s="1410"/>
      <c r="D410" s="12" t="s">
        <v>788</v>
      </c>
      <c r="E410" s="68">
        <v>72</v>
      </c>
      <c r="F410" s="296" t="s">
        <v>21</v>
      </c>
      <c r="G410" s="297" t="s">
        <v>1045</v>
      </c>
      <c r="H410" s="298" t="s">
        <v>469</v>
      </c>
      <c r="I410" s="298" t="str">
        <f t="shared" si="23"/>
        <v>ce.0570069@ac-nancy-metz.fr</v>
      </c>
      <c r="J410" s="296" t="s">
        <v>1046</v>
      </c>
      <c r="K410" s="296">
        <v>47</v>
      </c>
      <c r="L410" s="62">
        <f t="shared" si="24"/>
        <v>7.833333333333333</v>
      </c>
      <c r="M410" s="296">
        <f t="shared" si="25"/>
        <v>8</v>
      </c>
      <c r="N410" s="299"/>
      <c r="O410" s="299"/>
      <c r="P410" s="299"/>
      <c r="Q410" s="299"/>
      <c r="R410" s="667"/>
      <c r="S410" s="668" t="s">
        <v>1028</v>
      </c>
      <c r="T410" s="302">
        <v>44929</v>
      </c>
      <c r="U410" s="22">
        <v>44930</v>
      </c>
      <c r="V410" s="199" t="s">
        <v>1041</v>
      </c>
      <c r="W410" s="588"/>
      <c r="X410" s="588" t="s">
        <v>28</v>
      </c>
    </row>
    <row r="411" spans="1:29" ht="43.5" customHeight="1" x14ac:dyDescent="0.25">
      <c r="A411" s="1432"/>
      <c r="B411" s="584"/>
      <c r="C411" s="1410"/>
      <c r="D411" s="12" t="s">
        <v>788</v>
      </c>
      <c r="E411" s="121">
        <v>5</v>
      </c>
      <c r="F411" s="351" t="s">
        <v>50</v>
      </c>
      <c r="G411" s="352" t="s">
        <v>1047</v>
      </c>
      <c r="H411" s="353" t="s">
        <v>469</v>
      </c>
      <c r="I411" s="353" t="str">
        <f t="shared" si="23"/>
        <v>ce.0573281@ac-nancy-metz.fr</v>
      </c>
      <c r="J411" s="351" t="s">
        <v>1048</v>
      </c>
      <c r="K411" s="351">
        <v>116</v>
      </c>
      <c r="L411" s="62">
        <f t="shared" si="24"/>
        <v>19.333333333333332</v>
      </c>
      <c r="M411" s="351">
        <f t="shared" si="25"/>
        <v>20</v>
      </c>
      <c r="N411" s="101"/>
      <c r="O411" s="101"/>
      <c r="P411" s="101"/>
      <c r="Q411" s="432" t="s">
        <v>1049</v>
      </c>
      <c r="R411" s="667"/>
      <c r="S411" s="668" t="s">
        <v>1028</v>
      </c>
      <c r="T411" s="433">
        <v>44929</v>
      </c>
      <c r="U411" s="22">
        <v>44930</v>
      </c>
      <c r="V411" s="199" t="s">
        <v>1041</v>
      </c>
      <c r="W411" s="588"/>
      <c r="X411" s="588" t="s">
        <v>28</v>
      </c>
    </row>
    <row r="412" spans="1:29" s="834" customFormat="1" ht="18.75" customHeight="1" x14ac:dyDescent="0.3">
      <c r="A412" s="1432"/>
      <c r="B412" s="830"/>
      <c r="C412" s="1410"/>
      <c r="D412" s="929" t="s">
        <v>497</v>
      </c>
      <c r="E412" s="946">
        <v>71</v>
      </c>
      <c r="F412" s="947" t="s">
        <v>35</v>
      </c>
      <c r="G412" s="948" t="s">
        <v>928</v>
      </c>
      <c r="H412" s="949" t="s">
        <v>858</v>
      </c>
      <c r="I412" s="950" t="str">
        <f t="shared" si="23"/>
        <v>ce.0572022@ac-nancy-metz.fr</v>
      </c>
      <c r="J412" s="951" t="s">
        <v>929</v>
      </c>
      <c r="K412" s="951">
        <f>(L412+12)</f>
        <v>102</v>
      </c>
      <c r="L412" s="951">
        <v>90</v>
      </c>
      <c r="M412" s="951">
        <v>13</v>
      </c>
      <c r="N412" s="715"/>
      <c r="O412" s="630" t="s">
        <v>1051</v>
      </c>
      <c r="P412" s="630"/>
      <c r="Q412" s="630"/>
      <c r="R412" s="711"/>
      <c r="S412" s="712" t="s">
        <v>1028</v>
      </c>
      <c r="T412" s="794">
        <v>44929</v>
      </c>
      <c r="U412" s="593">
        <v>44930</v>
      </c>
      <c r="V412" s="937" t="s">
        <v>1041</v>
      </c>
      <c r="W412" s="932" t="s">
        <v>2023</v>
      </c>
      <c r="X412" s="831" t="s">
        <v>28</v>
      </c>
      <c r="AA412" s="154" t="s">
        <v>1050</v>
      </c>
      <c r="AB412" s="155">
        <v>26</v>
      </c>
      <c r="AC412" s="177">
        <v>13</v>
      </c>
    </row>
    <row r="413" spans="1:29" ht="18.75" customHeight="1" x14ac:dyDescent="0.25">
      <c r="A413" s="1433"/>
      <c r="B413" s="584"/>
      <c r="C413" s="1411"/>
      <c r="D413" s="12" t="s">
        <v>788</v>
      </c>
      <c r="E413" s="121">
        <v>5</v>
      </c>
      <c r="F413" s="351" t="s">
        <v>21</v>
      </c>
      <c r="G413" s="352" t="s">
        <v>1052</v>
      </c>
      <c r="H413" s="353" t="s">
        <v>790</v>
      </c>
      <c r="I413" s="353" t="str">
        <f t="shared" si="23"/>
        <v>ce.0572166@ac-nancy-metz.fr</v>
      </c>
      <c r="J413" s="351" t="s">
        <v>1053</v>
      </c>
      <c r="K413" s="351">
        <v>56</v>
      </c>
      <c r="L413" s="62">
        <f t="shared" si="24"/>
        <v>9.3333333333333339</v>
      </c>
      <c r="M413" s="351">
        <f t="shared" si="25"/>
        <v>10</v>
      </c>
      <c r="N413" s="101"/>
      <c r="O413" s="101"/>
      <c r="P413" s="101"/>
      <c r="Q413" s="101"/>
      <c r="R413" s="667"/>
      <c r="S413" s="668" t="s">
        <v>1028</v>
      </c>
      <c r="T413" s="433">
        <v>44929</v>
      </c>
      <c r="U413" s="22">
        <v>44930</v>
      </c>
      <c r="V413" s="199" t="s">
        <v>1041</v>
      </c>
      <c r="W413" s="588"/>
      <c r="X413" s="588" t="s">
        <v>28</v>
      </c>
      <c r="AC413" s="177">
        <v>13</v>
      </c>
    </row>
    <row r="414" spans="1:29" ht="18.75" customHeight="1" x14ac:dyDescent="0.25">
      <c r="A414" s="11" t="s">
        <v>54</v>
      </c>
      <c r="B414" s="11"/>
      <c r="C414" s="11" t="s">
        <v>77</v>
      </c>
      <c r="D414" s="12"/>
      <c r="E414" s="121"/>
      <c r="F414" s="12"/>
      <c r="G414" s="39"/>
      <c r="H414" s="40"/>
      <c r="I414" s="40"/>
      <c r="J414" s="12"/>
      <c r="K414" s="12"/>
      <c r="L414" s="12"/>
      <c r="M414" s="12"/>
      <c r="N414" s="41"/>
      <c r="O414" s="41"/>
      <c r="P414" s="41"/>
      <c r="Q414" s="41"/>
      <c r="R414" s="42"/>
      <c r="S414" s="41"/>
      <c r="T414" s="43"/>
      <c r="U414" s="43"/>
      <c r="V414" s="199"/>
      <c r="W414" s="588"/>
      <c r="X414" s="12"/>
      <c r="AC414" s="177"/>
    </row>
    <row r="415" spans="1:29" ht="18.75" x14ac:dyDescent="0.3">
      <c r="A415" s="57"/>
      <c r="B415" s="57"/>
      <c r="C415" s="57"/>
      <c r="D415" s="12"/>
      <c r="E415" s="12"/>
      <c r="F415" s="12"/>
      <c r="G415" s="12"/>
      <c r="H415" s="12"/>
      <c r="I415" s="12"/>
      <c r="J415" s="12"/>
      <c r="K415" s="12"/>
      <c r="L415" s="62">
        <f t="shared" si="24"/>
        <v>0</v>
      </c>
      <c r="M415" s="12"/>
      <c r="N415" s="41"/>
      <c r="O415" s="41"/>
      <c r="P415" s="41"/>
      <c r="Q415" s="41"/>
      <c r="R415" s="42"/>
      <c r="S415" s="41"/>
      <c r="T415" s="43"/>
      <c r="U415" s="43"/>
      <c r="V415" s="199"/>
      <c r="W415" s="588"/>
      <c r="X415" s="12"/>
    </row>
    <row r="416" spans="1:29" ht="15.75" customHeight="1" x14ac:dyDescent="0.35">
      <c r="A416" s="1406">
        <v>47</v>
      </c>
      <c r="B416" s="584">
        <v>1</v>
      </c>
      <c r="C416" s="1409">
        <v>93</v>
      </c>
      <c r="D416" s="12" t="s">
        <v>742</v>
      </c>
      <c r="E416" s="13">
        <v>9</v>
      </c>
      <c r="F416" s="219" t="s">
        <v>50</v>
      </c>
      <c r="G416" s="220" t="s">
        <v>1054</v>
      </c>
      <c r="H416" s="221" t="s">
        <v>324</v>
      </c>
      <c r="I416" s="221" t="str">
        <f t="shared" si="23"/>
        <v>ce.0540040@ac-nancy-metz.fr</v>
      </c>
      <c r="J416" s="219" t="s">
        <v>1055</v>
      </c>
      <c r="K416" s="219">
        <v>163</v>
      </c>
      <c r="L416" s="80">
        <f t="shared" si="24"/>
        <v>27.166666666666668</v>
      </c>
      <c r="M416" s="219">
        <f t="shared" si="25"/>
        <v>28</v>
      </c>
      <c r="N416" s="222">
        <f>SUM(M416:M422)</f>
        <v>79</v>
      </c>
      <c r="O416" s="222"/>
      <c r="P416" s="734">
        <v>63</v>
      </c>
      <c r="Q416" s="677" t="s">
        <v>1056</v>
      </c>
      <c r="R416" s="735" t="s">
        <v>1057</v>
      </c>
      <c r="S416" s="222" t="s">
        <v>1028</v>
      </c>
      <c r="T416" s="736">
        <v>44929</v>
      </c>
      <c r="U416" s="628">
        <v>44930</v>
      </c>
      <c r="V416" s="366" t="s">
        <v>1058</v>
      </c>
      <c r="W416" s="596"/>
      <c r="X416" s="12" t="s">
        <v>62</v>
      </c>
    </row>
    <row r="417" spans="1:27" ht="15.75" customHeight="1" x14ac:dyDescent="0.25">
      <c r="A417" s="1407"/>
      <c r="B417" s="584">
        <v>1</v>
      </c>
      <c r="C417" s="1410"/>
      <c r="D417" s="12" t="s">
        <v>742</v>
      </c>
      <c r="E417" s="13">
        <v>9</v>
      </c>
      <c r="F417" s="219" t="s">
        <v>21</v>
      </c>
      <c r="G417" s="220" t="s">
        <v>1054</v>
      </c>
      <c r="H417" s="221" t="s">
        <v>276</v>
      </c>
      <c r="I417" s="221" t="str">
        <f t="shared" si="23"/>
        <v>ce.0541778@ac-nancy-metz.fr</v>
      </c>
      <c r="J417" s="219" t="s">
        <v>1059</v>
      </c>
      <c r="K417" s="219">
        <v>43</v>
      </c>
      <c r="L417" s="80">
        <f t="shared" si="24"/>
        <v>7.166666666666667</v>
      </c>
      <c r="M417" s="219">
        <f t="shared" si="25"/>
        <v>8</v>
      </c>
      <c r="N417" s="222"/>
      <c r="O417" s="222"/>
      <c r="P417" s="222"/>
      <c r="Q417" s="222"/>
      <c r="R417" s="735"/>
      <c r="S417" s="627" t="s">
        <v>1028</v>
      </c>
      <c r="T417" s="736">
        <v>44929</v>
      </c>
      <c r="U417" s="628">
        <v>44930</v>
      </c>
      <c r="V417" s="366" t="s">
        <v>1058</v>
      </c>
      <c r="W417" s="596"/>
      <c r="X417" s="12" t="s">
        <v>62</v>
      </c>
    </row>
    <row r="418" spans="1:27" ht="15.75" customHeight="1" x14ac:dyDescent="0.25">
      <c r="A418" s="1407"/>
      <c r="B418" s="584">
        <v>1</v>
      </c>
      <c r="C418" s="1410"/>
      <c r="D418" s="12" t="s">
        <v>742</v>
      </c>
      <c r="E418" s="120" t="s">
        <v>1060</v>
      </c>
      <c r="F418" s="219" t="s">
        <v>50</v>
      </c>
      <c r="G418" s="220" t="s">
        <v>932</v>
      </c>
      <c r="H418" s="221" t="s">
        <v>324</v>
      </c>
      <c r="I418" s="221" t="str">
        <f t="shared" ref="I418:I479" si="26">"ce."&amp;LEFT(J418,7)&amp;"@ac-nancy-metz.fr"</f>
        <v>ce.0540041@ac-nancy-metz.fr</v>
      </c>
      <c r="J418" s="219" t="s">
        <v>1061</v>
      </c>
      <c r="K418" s="219">
        <v>86</v>
      </c>
      <c r="L418" s="80">
        <f t="shared" ref="L418:L481" si="27">K418/6</f>
        <v>14.333333333333334</v>
      </c>
      <c r="M418" s="219">
        <f t="shared" ref="M418:M476" si="28">ROUNDUP(L418,0)</f>
        <v>15</v>
      </c>
      <c r="N418" s="222"/>
      <c r="O418" s="222"/>
      <c r="P418" s="222"/>
      <c r="Q418" s="222"/>
      <c r="R418" s="735"/>
      <c r="S418" s="627" t="s">
        <v>1028</v>
      </c>
      <c r="T418" s="736">
        <v>44929</v>
      </c>
      <c r="U418" s="628">
        <v>44930</v>
      </c>
      <c r="V418" s="366" t="s">
        <v>1058</v>
      </c>
      <c r="W418" s="596"/>
      <c r="X418" s="12" t="s">
        <v>62</v>
      </c>
    </row>
    <row r="419" spans="1:27" ht="15.75" customHeight="1" x14ac:dyDescent="0.25">
      <c r="A419" s="1407"/>
      <c r="B419" s="584">
        <v>1</v>
      </c>
      <c r="C419" s="1410"/>
      <c r="D419" s="12" t="s">
        <v>742</v>
      </c>
      <c r="E419" s="13">
        <v>9</v>
      </c>
      <c r="F419" s="219" t="s">
        <v>21</v>
      </c>
      <c r="G419" s="220" t="s">
        <v>932</v>
      </c>
      <c r="H419" s="221" t="s">
        <v>324</v>
      </c>
      <c r="I419" s="221" t="str">
        <f t="shared" si="26"/>
        <v>ce.0540110@ac-nancy-metz.fr</v>
      </c>
      <c r="J419" s="219" t="s">
        <v>1062</v>
      </c>
      <c r="K419" s="219">
        <v>36</v>
      </c>
      <c r="L419" s="80">
        <f t="shared" si="27"/>
        <v>6</v>
      </c>
      <c r="M419" s="219">
        <f t="shared" si="28"/>
        <v>6</v>
      </c>
      <c r="N419" s="222"/>
      <c r="O419" s="222"/>
      <c r="P419" s="222"/>
      <c r="Q419" s="222"/>
      <c r="R419" s="735"/>
      <c r="S419" s="627" t="s">
        <v>1028</v>
      </c>
      <c r="T419" s="736">
        <v>44929</v>
      </c>
      <c r="U419" s="628">
        <v>44930</v>
      </c>
      <c r="V419" s="366" t="s">
        <v>1058</v>
      </c>
      <c r="W419" s="596"/>
      <c r="X419" s="12" t="s">
        <v>62</v>
      </c>
    </row>
    <row r="420" spans="1:27" s="834" customFormat="1" ht="15.75" customHeight="1" x14ac:dyDescent="0.25">
      <c r="A420" s="1407"/>
      <c r="B420" s="830"/>
      <c r="C420" s="1410"/>
      <c r="D420" s="929" t="s">
        <v>322</v>
      </c>
      <c r="E420" s="953">
        <v>75</v>
      </c>
      <c r="F420" s="931" t="s">
        <v>50</v>
      </c>
      <c r="G420" s="821" t="s">
        <v>323</v>
      </c>
      <c r="H420" s="822" t="s">
        <v>324</v>
      </c>
      <c r="I420" s="751" t="str">
        <f t="shared" si="26"/>
        <v>ce.0540038@ac-nancy-metz.fr</v>
      </c>
      <c r="J420" s="749" t="s">
        <v>325</v>
      </c>
      <c r="K420" s="717">
        <f>(L420+0)</f>
        <v>220</v>
      </c>
      <c r="L420" s="749">
        <v>220</v>
      </c>
      <c r="M420" s="717">
        <v>10</v>
      </c>
      <c r="N420" s="716"/>
      <c r="O420" s="716"/>
      <c r="P420" s="716"/>
      <c r="Q420" s="716"/>
      <c r="R420" s="954"/>
      <c r="S420" s="592" t="s">
        <v>1028</v>
      </c>
      <c r="T420" s="720">
        <v>44929</v>
      </c>
      <c r="U420" s="593">
        <v>44930</v>
      </c>
      <c r="V420" s="937" t="s">
        <v>1058</v>
      </c>
      <c r="W420" s="831"/>
      <c r="X420" s="831" t="s">
        <v>62</v>
      </c>
      <c r="AA420" s="835" t="s">
        <v>880</v>
      </c>
    </row>
    <row r="421" spans="1:27" ht="15.75" customHeight="1" x14ac:dyDescent="0.25">
      <c r="A421" s="1407"/>
      <c r="B421" s="584">
        <v>1</v>
      </c>
      <c r="C421" s="1410"/>
      <c r="D421" s="12" t="s">
        <v>742</v>
      </c>
      <c r="E421" s="68">
        <v>35</v>
      </c>
      <c r="F421" s="89" t="s">
        <v>21</v>
      </c>
      <c r="G421" s="91" t="s">
        <v>1063</v>
      </c>
      <c r="H421" s="88" t="s">
        <v>324</v>
      </c>
      <c r="I421" s="88" t="str">
        <f t="shared" si="26"/>
        <v>ce.0541327@ac-nancy-metz.fr</v>
      </c>
      <c r="J421" s="89" t="s">
        <v>1064</v>
      </c>
      <c r="K421" s="89">
        <v>40</v>
      </c>
      <c r="L421" s="80">
        <f t="shared" si="27"/>
        <v>6.666666666666667</v>
      </c>
      <c r="M421" s="89">
        <f t="shared" si="28"/>
        <v>7</v>
      </c>
      <c r="N421" s="92"/>
      <c r="O421" s="92"/>
      <c r="P421" s="92"/>
      <c r="Q421" s="92"/>
      <c r="R421" s="735"/>
      <c r="S421" s="627" t="s">
        <v>1028</v>
      </c>
      <c r="T421" s="738">
        <v>44929</v>
      </c>
      <c r="U421" s="628">
        <v>44930</v>
      </c>
      <c r="V421" s="199" t="s">
        <v>1058</v>
      </c>
      <c r="W421" s="588"/>
      <c r="X421" s="12" t="s">
        <v>62</v>
      </c>
    </row>
    <row r="422" spans="1:27" ht="15.75" customHeight="1" x14ac:dyDescent="0.25">
      <c r="A422" s="1408"/>
      <c r="B422" s="584">
        <v>1</v>
      </c>
      <c r="C422" s="1411"/>
      <c r="D422" s="12" t="s">
        <v>742</v>
      </c>
      <c r="E422" s="68">
        <v>62</v>
      </c>
      <c r="F422" s="737" t="s">
        <v>21</v>
      </c>
      <c r="G422" s="739" t="s">
        <v>451</v>
      </c>
      <c r="H422" s="740" t="s">
        <v>324</v>
      </c>
      <c r="I422" s="740" t="str">
        <f t="shared" si="26"/>
        <v>ce.0541501@ac-nancy-metz.fr</v>
      </c>
      <c r="J422" s="737" t="s">
        <v>1065</v>
      </c>
      <c r="K422" s="737">
        <v>26</v>
      </c>
      <c r="L422" s="80">
        <f t="shared" si="27"/>
        <v>4.333333333333333</v>
      </c>
      <c r="M422" s="737">
        <f t="shared" si="28"/>
        <v>5</v>
      </c>
      <c r="N422" s="741"/>
      <c r="O422" s="741"/>
      <c r="P422" s="741"/>
      <c r="Q422" s="741"/>
      <c r="R422" s="735"/>
      <c r="S422" s="627" t="s">
        <v>1028</v>
      </c>
      <c r="T422" s="742">
        <v>44929</v>
      </c>
      <c r="U422" s="628">
        <v>44930</v>
      </c>
      <c r="V422" s="199" t="s">
        <v>1058</v>
      </c>
      <c r="W422" s="588"/>
      <c r="X422" s="12" t="s">
        <v>62</v>
      </c>
    </row>
    <row r="423" spans="1:27" ht="15.75" customHeight="1" x14ac:dyDescent="0.25">
      <c r="A423" s="584" t="s">
        <v>55</v>
      </c>
      <c r="B423" s="584"/>
      <c r="C423" s="11" t="s">
        <v>54</v>
      </c>
      <c r="D423" s="12"/>
      <c r="E423" s="68"/>
      <c r="F423" s="12"/>
      <c r="G423" s="39"/>
      <c r="H423" s="40"/>
      <c r="I423" s="40"/>
      <c r="J423" s="12"/>
      <c r="K423" s="12"/>
      <c r="L423" s="12"/>
      <c r="M423" s="12"/>
      <c r="N423" s="41"/>
      <c r="O423" s="41"/>
      <c r="P423" s="41"/>
      <c r="Q423" s="41"/>
      <c r="R423" s="42"/>
      <c r="S423" s="41"/>
      <c r="T423" s="43"/>
      <c r="U423" s="43"/>
      <c r="V423" s="199"/>
      <c r="W423" s="588"/>
      <c r="X423" s="12"/>
    </row>
    <row r="424" spans="1:27" ht="26.25" x14ac:dyDescent="0.4">
      <c r="A424" s="57"/>
      <c r="B424" s="435">
        <f>SUM(B2:B422)</f>
        <v>245</v>
      </c>
      <c r="C424" s="57"/>
      <c r="D424" s="12"/>
      <c r="E424" s="68"/>
      <c r="F424" s="12"/>
      <c r="G424" s="39"/>
      <c r="H424" s="40"/>
      <c r="I424" s="40"/>
      <c r="J424" s="12"/>
      <c r="K424" s="12"/>
      <c r="L424" s="12"/>
      <c r="M424" s="12"/>
      <c r="N424" s="436" t="s">
        <v>1066</v>
      </c>
      <c r="O424" s="41"/>
      <c r="P424" s="437"/>
      <c r="Q424" s="41">
        <f>SUM(P2:P422)</f>
        <v>2122</v>
      </c>
      <c r="R424" s="42"/>
      <c r="S424" s="41"/>
      <c r="T424" s="43"/>
      <c r="U424" s="43"/>
      <c r="V424" s="199"/>
      <c r="W424" s="588"/>
      <c r="X424" s="12"/>
    </row>
    <row r="425" spans="1:27" ht="33" customHeight="1" x14ac:dyDescent="0.3">
      <c r="A425" s="438" t="s">
        <v>1067</v>
      </c>
      <c r="B425" s="438"/>
      <c r="C425" s="439"/>
      <c r="D425" s="420"/>
      <c r="E425" s="420"/>
      <c r="F425" s="420"/>
      <c r="G425" s="420"/>
      <c r="H425" s="420"/>
      <c r="I425" s="420"/>
      <c r="J425" s="420"/>
      <c r="K425" s="420"/>
      <c r="L425" s="62">
        <f t="shared" si="27"/>
        <v>0</v>
      </c>
      <c r="M425" s="420"/>
      <c r="N425" s="217"/>
      <c r="O425" s="217"/>
      <c r="P425" s="217"/>
      <c r="Q425" s="217"/>
      <c r="R425" s="440"/>
      <c r="S425" s="217"/>
      <c r="T425" s="217"/>
      <c r="U425" s="217"/>
      <c r="V425" s="441"/>
      <c r="W425" s="588"/>
      <c r="X425" s="420"/>
    </row>
    <row r="426" spans="1:27" ht="18.75" customHeight="1" x14ac:dyDescent="0.25">
      <c r="A426" s="1401">
        <v>48</v>
      </c>
      <c r="B426" s="584"/>
      <c r="C426" s="1402">
        <v>2</v>
      </c>
      <c r="D426" s="12" t="s">
        <v>56</v>
      </c>
      <c r="E426" s="47">
        <v>1</v>
      </c>
      <c r="F426" s="48" t="s">
        <v>21</v>
      </c>
      <c r="G426" s="49" t="s">
        <v>57</v>
      </c>
      <c r="H426" s="50" t="s">
        <v>58</v>
      </c>
      <c r="I426" s="50" t="str">
        <f t="shared" si="26"/>
        <v>ce.0540115@ac-nancy-metz.fr</v>
      </c>
      <c r="J426" s="48" t="s">
        <v>59</v>
      </c>
      <c r="K426" s="48">
        <v>38</v>
      </c>
      <c r="L426" s="62">
        <f t="shared" si="27"/>
        <v>6.333333333333333</v>
      </c>
      <c r="M426" s="48">
        <f t="shared" si="28"/>
        <v>7</v>
      </c>
      <c r="N426" s="51">
        <f>SUM(M426:M431)</f>
        <v>66</v>
      </c>
      <c r="O426" s="51">
        <v>64</v>
      </c>
      <c r="P426" s="51"/>
      <c r="Q426" s="51"/>
      <c r="R426" s="662" t="s">
        <v>1068</v>
      </c>
      <c r="S426" s="621" t="s">
        <v>1028</v>
      </c>
      <c r="T426" s="442">
        <v>44929</v>
      </c>
      <c r="U426" s="622">
        <v>44930</v>
      </c>
      <c r="V426" s="45" t="s">
        <v>1069</v>
      </c>
      <c r="W426" s="598"/>
      <c r="X426" s="12" t="s">
        <v>84</v>
      </c>
    </row>
    <row r="427" spans="1:27" ht="18.75" customHeight="1" x14ac:dyDescent="0.25">
      <c r="A427" s="1401"/>
      <c r="B427" s="584"/>
      <c r="C427" s="1402"/>
      <c r="D427" s="12" t="s">
        <v>63</v>
      </c>
      <c r="E427" s="47">
        <v>1</v>
      </c>
      <c r="F427" s="48" t="s">
        <v>21</v>
      </c>
      <c r="G427" s="49" t="s">
        <v>43</v>
      </c>
      <c r="H427" s="50" t="s">
        <v>58</v>
      </c>
      <c r="I427" s="50" t="str">
        <f t="shared" si="26"/>
        <v>ce.0540008@ac-nancy-metz.fr</v>
      </c>
      <c r="J427" s="48" t="s">
        <v>64</v>
      </c>
      <c r="K427" s="48">
        <v>31</v>
      </c>
      <c r="L427" s="62">
        <f t="shared" si="27"/>
        <v>5.166666666666667</v>
      </c>
      <c r="M427" s="48">
        <f t="shared" si="28"/>
        <v>6</v>
      </c>
      <c r="N427" s="51"/>
      <c r="O427" s="51"/>
      <c r="P427" s="51"/>
      <c r="Q427" s="51"/>
      <c r="R427" s="662"/>
      <c r="S427" s="621" t="s">
        <v>1028</v>
      </c>
      <c r="T427" s="442">
        <v>44929</v>
      </c>
      <c r="U427" s="622">
        <v>44930</v>
      </c>
      <c r="V427" s="45" t="s">
        <v>1069</v>
      </c>
      <c r="W427" s="599"/>
      <c r="X427" s="12" t="s">
        <v>84</v>
      </c>
    </row>
    <row r="428" spans="1:27" ht="18.75" customHeight="1" x14ac:dyDescent="0.25">
      <c r="A428" s="1401"/>
      <c r="B428" s="584"/>
      <c r="C428" s="1402"/>
      <c r="D428" s="12" t="s">
        <v>63</v>
      </c>
      <c r="E428" s="47">
        <v>1</v>
      </c>
      <c r="F428" s="48" t="s">
        <v>50</v>
      </c>
      <c r="G428" s="49" t="s">
        <v>66</v>
      </c>
      <c r="H428" s="50" t="s">
        <v>58</v>
      </c>
      <c r="I428" s="50" t="str">
        <f t="shared" si="26"/>
        <v>ce.0541286@ac-nancy-metz.fr</v>
      </c>
      <c r="J428" s="48" t="s">
        <v>67</v>
      </c>
      <c r="K428" s="48">
        <v>116</v>
      </c>
      <c r="L428" s="62">
        <f t="shared" si="27"/>
        <v>19.333333333333332</v>
      </c>
      <c r="M428" s="48">
        <f t="shared" si="28"/>
        <v>20</v>
      </c>
      <c r="N428" s="51"/>
      <c r="O428" s="51"/>
      <c r="P428" s="51"/>
      <c r="Q428" s="33" t="s">
        <v>68</v>
      </c>
      <c r="R428" s="662"/>
      <c r="S428" s="621" t="s">
        <v>1028</v>
      </c>
      <c r="T428" s="442">
        <v>44929</v>
      </c>
      <c r="U428" s="622">
        <v>44930</v>
      </c>
      <c r="V428" s="45" t="s">
        <v>1069</v>
      </c>
      <c r="W428" s="599"/>
      <c r="X428" s="12" t="s">
        <v>84</v>
      </c>
    </row>
    <row r="429" spans="1:27" ht="18.75" customHeight="1" x14ac:dyDescent="0.25">
      <c r="A429" s="1401"/>
      <c r="B429" s="584"/>
      <c r="C429" s="1402"/>
      <c r="D429" s="12" t="s">
        <v>63</v>
      </c>
      <c r="E429" s="47">
        <v>17</v>
      </c>
      <c r="F429" s="53" t="s">
        <v>21</v>
      </c>
      <c r="G429" s="54" t="s">
        <v>69</v>
      </c>
      <c r="H429" s="55" t="s">
        <v>70</v>
      </c>
      <c r="I429" s="55" t="str">
        <f t="shared" si="26"/>
        <v>ce.0540025@ac-nancy-metz.fr</v>
      </c>
      <c r="J429" s="53" t="s">
        <v>71</v>
      </c>
      <c r="K429" s="53">
        <v>58</v>
      </c>
      <c r="L429" s="62">
        <f t="shared" si="27"/>
        <v>9.6666666666666661</v>
      </c>
      <c r="M429" s="53">
        <f t="shared" si="28"/>
        <v>10</v>
      </c>
      <c r="N429" s="56"/>
      <c r="O429" s="56"/>
      <c r="P429" s="56"/>
      <c r="Q429" s="56"/>
      <c r="R429" s="662"/>
      <c r="S429" s="621" t="s">
        <v>1028</v>
      </c>
      <c r="T429" s="295">
        <v>44929</v>
      </c>
      <c r="U429" s="622">
        <v>44930</v>
      </c>
      <c r="V429" s="45" t="s">
        <v>1069</v>
      </c>
      <c r="W429" s="588"/>
      <c r="X429" s="12" t="s">
        <v>84</v>
      </c>
    </row>
    <row r="430" spans="1:27" ht="18.75" customHeight="1" x14ac:dyDescent="0.25">
      <c r="A430" s="1401"/>
      <c r="B430" s="584"/>
      <c r="C430" s="1402"/>
      <c r="D430" s="12" t="s">
        <v>63</v>
      </c>
      <c r="E430" s="47">
        <v>17</v>
      </c>
      <c r="F430" s="53" t="s">
        <v>21</v>
      </c>
      <c r="G430" s="54" t="s">
        <v>72</v>
      </c>
      <c r="H430" s="55" t="s">
        <v>73</v>
      </c>
      <c r="I430" s="55" t="str">
        <f t="shared" si="26"/>
        <v>ce.0541331@ac-nancy-metz.fr</v>
      </c>
      <c r="J430" s="53" t="s">
        <v>74</v>
      </c>
      <c r="K430" s="53">
        <v>34</v>
      </c>
      <c r="L430" s="62">
        <f t="shared" si="27"/>
        <v>5.666666666666667</v>
      </c>
      <c r="M430" s="53">
        <f t="shared" si="28"/>
        <v>6</v>
      </c>
      <c r="N430" s="56"/>
      <c r="O430" s="56"/>
      <c r="P430" s="56"/>
      <c r="Q430" s="56"/>
      <c r="R430" s="662"/>
      <c r="S430" s="621" t="s">
        <v>1028</v>
      </c>
      <c r="T430" s="295">
        <v>44929</v>
      </c>
      <c r="U430" s="622">
        <v>44930</v>
      </c>
      <c r="V430" s="45" t="s">
        <v>1069</v>
      </c>
      <c r="W430" s="588"/>
      <c r="X430" s="12" t="s">
        <v>84</v>
      </c>
    </row>
    <row r="431" spans="1:27" ht="18.75" customHeight="1" x14ac:dyDescent="0.25">
      <c r="A431" s="1401"/>
      <c r="B431" s="584"/>
      <c r="C431" s="1402"/>
      <c r="D431" s="12" t="s">
        <v>63</v>
      </c>
      <c r="E431" s="47">
        <v>17</v>
      </c>
      <c r="F431" s="53" t="s">
        <v>35</v>
      </c>
      <c r="G431" s="54" t="s">
        <v>75</v>
      </c>
      <c r="H431" s="55" t="s">
        <v>73</v>
      </c>
      <c r="I431" s="55" t="str">
        <f t="shared" si="26"/>
        <v>ce.0540076@ac-nancy-metz.fr</v>
      </c>
      <c r="J431" s="53" t="s">
        <v>76</v>
      </c>
      <c r="K431" s="53">
        <v>102</v>
      </c>
      <c r="L431" s="62">
        <f t="shared" si="27"/>
        <v>17</v>
      </c>
      <c r="M431" s="53">
        <f t="shared" si="28"/>
        <v>17</v>
      </c>
      <c r="N431" s="56"/>
      <c r="O431" s="56"/>
      <c r="P431" s="56"/>
      <c r="Q431" s="56"/>
      <c r="R431" s="662"/>
      <c r="S431" s="621" t="s">
        <v>1028</v>
      </c>
      <c r="T431" s="295">
        <v>44929</v>
      </c>
      <c r="U431" s="622">
        <v>44930</v>
      </c>
      <c r="V431" s="45" t="s">
        <v>1069</v>
      </c>
      <c r="W431" s="588"/>
      <c r="X431" s="12" t="s">
        <v>84</v>
      </c>
    </row>
    <row r="432" spans="1:27" ht="18.75" customHeight="1" x14ac:dyDescent="0.25">
      <c r="A432" s="11" t="s">
        <v>103</v>
      </c>
      <c r="B432" s="11"/>
      <c r="C432" s="11" t="s">
        <v>55</v>
      </c>
      <c r="D432" s="12"/>
      <c r="E432" s="47"/>
      <c r="F432" s="12"/>
      <c r="G432" s="39"/>
      <c r="H432" s="40"/>
      <c r="I432" s="40"/>
      <c r="J432" s="12"/>
      <c r="K432" s="12"/>
      <c r="L432" s="12"/>
      <c r="M432" s="12"/>
      <c r="N432" s="41"/>
      <c r="O432" s="41"/>
      <c r="P432" s="41"/>
      <c r="Q432" s="41"/>
      <c r="R432" s="42"/>
      <c r="S432" s="41"/>
      <c r="T432" s="43"/>
      <c r="U432" s="43"/>
      <c r="V432" s="45"/>
      <c r="W432" s="588"/>
      <c r="X432" s="12"/>
    </row>
    <row r="433" spans="1:24" s="1" customFormat="1" ht="18.75" x14ac:dyDescent="0.3">
      <c r="A433" s="57"/>
      <c r="B433" s="57"/>
      <c r="C433" s="57"/>
      <c r="D433" s="12"/>
      <c r="E433" s="12"/>
      <c r="F433" s="12"/>
      <c r="G433" s="39"/>
      <c r="H433" s="40"/>
      <c r="I433" s="40"/>
      <c r="J433" s="12"/>
      <c r="K433" s="12"/>
      <c r="L433" s="62">
        <f t="shared" si="27"/>
        <v>0</v>
      </c>
      <c r="M433" s="12"/>
      <c r="N433" s="41"/>
      <c r="O433" s="41"/>
      <c r="P433" s="41"/>
      <c r="Q433" s="41"/>
      <c r="R433" s="42"/>
      <c r="S433" s="41"/>
      <c r="T433" s="43"/>
      <c r="U433" s="43"/>
      <c r="V433" s="34"/>
      <c r="W433" s="588"/>
      <c r="X433" s="12"/>
    </row>
    <row r="434" spans="1:24" s="1" customFormat="1" ht="18.75" customHeight="1" x14ac:dyDescent="0.25">
      <c r="A434" s="1401">
        <v>49</v>
      </c>
      <c r="B434" s="584"/>
      <c r="C434" s="1402">
        <v>6</v>
      </c>
      <c r="D434" s="104" t="s">
        <v>167</v>
      </c>
      <c r="E434" s="68">
        <v>12</v>
      </c>
      <c r="F434" s="59" t="s">
        <v>35</v>
      </c>
      <c r="G434" s="60" t="s">
        <v>169</v>
      </c>
      <c r="H434" s="61" t="s">
        <v>170</v>
      </c>
      <c r="I434" s="61" t="str">
        <f t="shared" si="26"/>
        <v>ce.0572590@ac-nancy-metz.fr</v>
      </c>
      <c r="J434" s="59" t="s">
        <v>171</v>
      </c>
      <c r="K434" s="59">
        <v>80</v>
      </c>
      <c r="L434" s="62">
        <f t="shared" si="27"/>
        <v>13.333333333333334</v>
      </c>
      <c r="M434" s="59">
        <f t="shared" si="28"/>
        <v>14</v>
      </c>
      <c r="N434" s="63">
        <f>SUM(M434:M439)</f>
        <v>58</v>
      </c>
      <c r="O434" s="63"/>
      <c r="P434" s="63"/>
      <c r="Q434" s="301" t="s">
        <v>1070</v>
      </c>
      <c r="R434" s="641" t="s">
        <v>1071</v>
      </c>
      <c r="S434" s="744" t="s">
        <v>1072</v>
      </c>
      <c r="T434" s="745">
        <v>44936</v>
      </c>
      <c r="U434" s="745">
        <v>44937</v>
      </c>
      <c r="V434" s="102" t="s">
        <v>1073</v>
      </c>
      <c r="W434" s="598"/>
      <c r="X434" s="12" t="s">
        <v>109</v>
      </c>
    </row>
    <row r="435" spans="1:24" s="1" customFormat="1" ht="18.75" customHeight="1" x14ac:dyDescent="0.25">
      <c r="A435" s="1401"/>
      <c r="B435" s="584"/>
      <c r="C435" s="1402"/>
      <c r="D435" s="104" t="s">
        <v>175</v>
      </c>
      <c r="E435" s="68">
        <v>12</v>
      </c>
      <c r="F435" s="59" t="s">
        <v>21</v>
      </c>
      <c r="G435" s="60" t="s">
        <v>176</v>
      </c>
      <c r="H435" s="61" t="s">
        <v>170</v>
      </c>
      <c r="I435" s="61" t="str">
        <f t="shared" si="26"/>
        <v>ce.0572174@ac-nancy-metz.fr</v>
      </c>
      <c r="J435" s="59" t="s">
        <v>177</v>
      </c>
      <c r="K435" s="59">
        <v>41</v>
      </c>
      <c r="L435" s="62">
        <f t="shared" si="27"/>
        <v>6.833333333333333</v>
      </c>
      <c r="M435" s="59">
        <f t="shared" si="28"/>
        <v>7</v>
      </c>
      <c r="N435" s="63"/>
      <c r="O435" s="63"/>
      <c r="P435" s="63"/>
      <c r="Q435" s="63"/>
      <c r="R435" s="641"/>
      <c r="S435" s="744" t="s">
        <v>1072</v>
      </c>
      <c r="T435" s="745">
        <v>44936</v>
      </c>
      <c r="U435" s="745">
        <v>44937</v>
      </c>
      <c r="V435" s="102" t="s">
        <v>1073</v>
      </c>
      <c r="W435" s="599"/>
      <c r="X435" s="12" t="s">
        <v>109</v>
      </c>
    </row>
    <row r="436" spans="1:24" s="1" customFormat="1" ht="18.75" customHeight="1" x14ac:dyDescent="0.25">
      <c r="A436" s="1401"/>
      <c r="B436" s="584"/>
      <c r="C436" s="1402"/>
      <c r="D436" s="12" t="s">
        <v>175</v>
      </c>
      <c r="E436" s="47">
        <v>53</v>
      </c>
      <c r="F436" s="106" t="s">
        <v>32</v>
      </c>
      <c r="G436" s="107" t="s">
        <v>179</v>
      </c>
      <c r="H436" s="108" t="s">
        <v>180</v>
      </c>
      <c r="I436" s="108" t="str">
        <f t="shared" si="26"/>
        <v>ce.0570077@ac-nancy-metz.fr</v>
      </c>
      <c r="J436" s="109" t="s">
        <v>181</v>
      </c>
      <c r="K436" s="109">
        <v>77</v>
      </c>
      <c r="L436" s="62">
        <f t="shared" si="27"/>
        <v>12.833333333333334</v>
      </c>
      <c r="M436" s="106">
        <f t="shared" si="28"/>
        <v>13</v>
      </c>
      <c r="N436" s="110"/>
      <c r="O436" s="110"/>
      <c r="P436" s="110"/>
      <c r="Q436" s="110"/>
      <c r="R436" s="641"/>
      <c r="S436" s="744" t="s">
        <v>1072</v>
      </c>
      <c r="T436" s="745">
        <v>44936</v>
      </c>
      <c r="U436" s="745">
        <v>44937</v>
      </c>
      <c r="V436" s="102" t="s">
        <v>1073</v>
      </c>
      <c r="W436" s="599"/>
      <c r="X436" s="12" t="s">
        <v>109</v>
      </c>
    </row>
    <row r="437" spans="1:24" s="1" customFormat="1" ht="18.75" customHeight="1" x14ac:dyDescent="0.25">
      <c r="A437" s="1401"/>
      <c r="B437" s="584"/>
      <c r="C437" s="1402"/>
      <c r="D437" s="12" t="s">
        <v>175</v>
      </c>
      <c r="E437" s="47">
        <v>53</v>
      </c>
      <c r="F437" s="106" t="s">
        <v>21</v>
      </c>
      <c r="G437" s="111" t="s">
        <v>182</v>
      </c>
      <c r="H437" s="108" t="s">
        <v>180</v>
      </c>
      <c r="I437" s="108" t="str">
        <f t="shared" si="26"/>
        <v>ce.0572480@ac-nancy-metz.fr</v>
      </c>
      <c r="J437" s="106" t="s">
        <v>183</v>
      </c>
      <c r="K437" s="106">
        <v>55</v>
      </c>
      <c r="L437" s="62">
        <f t="shared" si="27"/>
        <v>9.1666666666666661</v>
      </c>
      <c r="M437" s="106">
        <f t="shared" si="28"/>
        <v>10</v>
      </c>
      <c r="N437" s="110"/>
      <c r="O437" s="110"/>
      <c r="P437" s="110"/>
      <c r="Q437" s="110"/>
      <c r="R437" s="641"/>
      <c r="S437" s="744" t="s">
        <v>1072</v>
      </c>
      <c r="T437" s="745">
        <v>44936</v>
      </c>
      <c r="U437" s="745">
        <v>44937</v>
      </c>
      <c r="V437" s="102" t="s">
        <v>1073</v>
      </c>
      <c r="W437" s="588"/>
      <c r="X437" s="12" t="s">
        <v>109</v>
      </c>
    </row>
    <row r="438" spans="1:24" s="1" customFormat="1" ht="18.75" customHeight="1" x14ac:dyDescent="0.25">
      <c r="A438" s="1401"/>
      <c r="B438" s="584"/>
      <c r="C438" s="1402"/>
      <c r="D438" s="12" t="s">
        <v>175</v>
      </c>
      <c r="E438" s="47">
        <v>53</v>
      </c>
      <c r="F438" s="106" t="s">
        <v>21</v>
      </c>
      <c r="G438" s="111" t="s">
        <v>184</v>
      </c>
      <c r="H438" s="108" t="s">
        <v>180</v>
      </c>
      <c r="I438" s="443" t="s">
        <v>1074</v>
      </c>
      <c r="J438" s="106" t="s">
        <v>185</v>
      </c>
      <c r="K438" s="106">
        <v>37</v>
      </c>
      <c r="L438" s="62">
        <f t="shared" si="27"/>
        <v>6.166666666666667</v>
      </c>
      <c r="M438" s="106">
        <f t="shared" si="28"/>
        <v>7</v>
      </c>
      <c r="N438" s="110"/>
      <c r="O438" s="110"/>
      <c r="P438" s="110"/>
      <c r="Q438" s="110"/>
      <c r="R438" s="641"/>
      <c r="S438" s="744" t="s">
        <v>1072</v>
      </c>
      <c r="T438" s="745">
        <v>44936</v>
      </c>
      <c r="U438" s="745">
        <v>44937</v>
      </c>
      <c r="V438" s="102" t="s">
        <v>1073</v>
      </c>
      <c r="W438" s="588"/>
      <c r="X438" s="12" t="s">
        <v>109</v>
      </c>
    </row>
    <row r="439" spans="1:24" s="1" customFormat="1" ht="18.75" customHeight="1" x14ac:dyDescent="0.25">
      <c r="A439" s="1401"/>
      <c r="B439" s="584"/>
      <c r="C439" s="1402"/>
      <c r="D439" s="12" t="s">
        <v>175</v>
      </c>
      <c r="E439" s="47">
        <v>53</v>
      </c>
      <c r="F439" s="106" t="s">
        <v>21</v>
      </c>
      <c r="G439" s="111" t="s">
        <v>186</v>
      </c>
      <c r="H439" s="108" t="s">
        <v>187</v>
      </c>
      <c r="I439" s="108" t="str">
        <f t="shared" si="26"/>
        <v>ce.0572009@ac-nancy-metz.fr</v>
      </c>
      <c r="J439" s="106" t="s">
        <v>188</v>
      </c>
      <c r="K439" s="106">
        <v>39</v>
      </c>
      <c r="L439" s="62">
        <f t="shared" si="27"/>
        <v>6.5</v>
      </c>
      <c r="M439" s="106">
        <f t="shared" si="28"/>
        <v>7</v>
      </c>
      <c r="N439" s="110"/>
      <c r="O439" s="110"/>
      <c r="P439" s="110"/>
      <c r="Q439" s="110"/>
      <c r="R439" s="641"/>
      <c r="S439" s="744" t="s">
        <v>1072</v>
      </c>
      <c r="T439" s="745">
        <v>44936</v>
      </c>
      <c r="U439" s="745">
        <v>44937</v>
      </c>
      <c r="V439" s="102" t="s">
        <v>1073</v>
      </c>
      <c r="W439" s="588"/>
      <c r="X439" s="12" t="s">
        <v>109</v>
      </c>
    </row>
    <row r="440" spans="1:24" s="1" customFormat="1" ht="18.75" customHeight="1" x14ac:dyDescent="0.25">
      <c r="A440" s="584" t="s">
        <v>77</v>
      </c>
      <c r="B440" s="584"/>
      <c r="C440" s="11" t="s">
        <v>55</v>
      </c>
      <c r="D440" s="12"/>
      <c r="E440" s="47"/>
      <c r="F440" s="12"/>
      <c r="G440" s="39"/>
      <c r="H440" s="40"/>
      <c r="I440" s="40"/>
      <c r="J440" s="12"/>
      <c r="K440" s="12"/>
      <c r="L440" s="12"/>
      <c r="M440" s="12"/>
      <c r="N440" s="41"/>
      <c r="O440" s="41"/>
      <c r="P440" s="41"/>
      <c r="Q440" s="41"/>
      <c r="R440" s="42"/>
      <c r="S440" s="391"/>
      <c r="T440" s="392"/>
      <c r="U440" s="392"/>
      <c r="V440" s="102"/>
      <c r="W440" s="588"/>
      <c r="X440" s="12"/>
    </row>
    <row r="441" spans="1:24" s="1" customFormat="1" ht="18.75" x14ac:dyDescent="0.3">
      <c r="A441" s="57"/>
      <c r="B441" s="57"/>
      <c r="C441" s="57"/>
      <c r="D441" s="12"/>
      <c r="E441" s="12"/>
      <c r="F441" s="12"/>
      <c r="G441" s="39"/>
      <c r="H441" s="40"/>
      <c r="I441" s="40"/>
      <c r="J441" s="12"/>
      <c r="K441" s="12"/>
      <c r="L441" s="62">
        <f t="shared" si="27"/>
        <v>0</v>
      </c>
      <c r="M441" s="12"/>
      <c r="N441" s="41"/>
      <c r="O441" s="41"/>
      <c r="P441" s="41"/>
      <c r="Q441" s="41"/>
      <c r="R441" s="42"/>
      <c r="S441" s="391"/>
      <c r="T441" s="391"/>
      <c r="U441" s="391"/>
      <c r="V441" s="102"/>
      <c r="W441" s="588"/>
      <c r="X441" s="12"/>
    </row>
    <row r="442" spans="1:24" s="1" customFormat="1" ht="18.75" customHeight="1" x14ac:dyDescent="0.25">
      <c r="A442" s="1401">
        <v>50</v>
      </c>
      <c r="B442" s="584"/>
      <c r="C442" s="1402">
        <v>8</v>
      </c>
      <c r="D442" s="36" t="s">
        <v>48</v>
      </c>
      <c r="E442" s="68">
        <v>73</v>
      </c>
      <c r="F442" s="122" t="s">
        <v>21</v>
      </c>
      <c r="G442" s="123" t="s">
        <v>213</v>
      </c>
      <c r="H442" s="124" t="s">
        <v>214</v>
      </c>
      <c r="I442" s="124" t="str">
        <f t="shared" si="26"/>
        <v>ce.0880045@ac-nancy-metz.fr</v>
      </c>
      <c r="J442" s="122" t="s">
        <v>215</v>
      </c>
      <c r="K442" s="122">
        <v>52</v>
      </c>
      <c r="L442" s="62">
        <f t="shared" si="27"/>
        <v>8.6666666666666661</v>
      </c>
      <c r="M442" s="122">
        <f t="shared" si="28"/>
        <v>9</v>
      </c>
      <c r="N442" s="125">
        <f>SUM(M442:M451)</f>
        <v>70</v>
      </c>
      <c r="O442" s="125">
        <v>71</v>
      </c>
      <c r="P442" s="125"/>
      <c r="Q442" s="125"/>
      <c r="R442" s="645" t="s">
        <v>1075</v>
      </c>
      <c r="S442" s="650" t="s">
        <v>1072</v>
      </c>
      <c r="T442" s="651">
        <v>44936</v>
      </c>
      <c r="U442" s="651">
        <v>44937</v>
      </c>
      <c r="V442" s="103" t="s">
        <v>1076</v>
      </c>
      <c r="W442" s="610"/>
      <c r="X442" s="12" t="s">
        <v>138</v>
      </c>
    </row>
    <row r="443" spans="1:24" s="1" customFormat="1" ht="18.75" customHeight="1" x14ac:dyDescent="0.25">
      <c r="A443" s="1401"/>
      <c r="B443" s="584"/>
      <c r="C443" s="1402"/>
      <c r="D443" s="12" t="s">
        <v>220</v>
      </c>
      <c r="E443" s="47">
        <v>18</v>
      </c>
      <c r="F443" s="128" t="s">
        <v>21</v>
      </c>
      <c r="G443" s="129" t="s">
        <v>221</v>
      </c>
      <c r="H443" s="130" t="s">
        <v>222</v>
      </c>
      <c r="I443" s="130" t="str">
        <f t="shared" si="26"/>
        <v>ce.0540004@ac-nancy-metz.fr</v>
      </c>
      <c r="J443" s="128" t="s">
        <v>223</v>
      </c>
      <c r="K443" s="128">
        <v>28</v>
      </c>
      <c r="L443" s="62">
        <f t="shared" si="27"/>
        <v>4.666666666666667</v>
      </c>
      <c r="M443" s="128">
        <f t="shared" si="28"/>
        <v>5</v>
      </c>
      <c r="N443" s="131"/>
      <c r="O443" s="131"/>
      <c r="P443" s="131"/>
      <c r="Q443" s="131"/>
      <c r="R443" s="645"/>
      <c r="S443" s="650" t="s">
        <v>1072</v>
      </c>
      <c r="T443" s="651">
        <v>44936</v>
      </c>
      <c r="U443" s="651">
        <v>44937</v>
      </c>
      <c r="V443" s="102" t="s">
        <v>1076</v>
      </c>
      <c r="W443" s="611"/>
      <c r="X443" s="12" t="s">
        <v>138</v>
      </c>
    </row>
    <row r="444" spans="1:24" s="1" customFormat="1" ht="69.75" customHeight="1" x14ac:dyDescent="0.25">
      <c r="A444" s="1401"/>
      <c r="B444" s="584"/>
      <c r="C444" s="1402"/>
      <c r="D444" s="12" t="s">
        <v>220</v>
      </c>
      <c r="E444" s="47">
        <v>18</v>
      </c>
      <c r="F444" s="128" t="s">
        <v>32</v>
      </c>
      <c r="G444" s="132" t="s">
        <v>225</v>
      </c>
      <c r="H444" s="130" t="s">
        <v>226</v>
      </c>
      <c r="I444" s="130" t="str">
        <f t="shared" si="26"/>
        <v>ce.0540037@ac-nancy-metz.fr</v>
      </c>
      <c r="J444" s="133" t="s">
        <v>227</v>
      </c>
      <c r="K444" s="133">
        <v>58</v>
      </c>
      <c r="L444" s="62">
        <f t="shared" si="27"/>
        <v>9.6666666666666661</v>
      </c>
      <c r="M444" s="128">
        <f t="shared" si="28"/>
        <v>10</v>
      </c>
      <c r="N444" s="131"/>
      <c r="O444" s="131"/>
      <c r="P444" s="131"/>
      <c r="Q444" s="134" t="s">
        <v>1077</v>
      </c>
      <c r="R444" s="645"/>
      <c r="S444" s="650" t="s">
        <v>1072</v>
      </c>
      <c r="T444" s="651">
        <v>44936</v>
      </c>
      <c r="U444" s="651">
        <v>44937</v>
      </c>
      <c r="V444" s="102" t="s">
        <v>1076</v>
      </c>
      <c r="W444" s="611"/>
      <c r="X444" s="12" t="s">
        <v>138</v>
      </c>
    </row>
    <row r="445" spans="1:24" s="1" customFormat="1" ht="18.75" customHeight="1" x14ac:dyDescent="0.25">
      <c r="A445" s="1401"/>
      <c r="B445" s="584"/>
      <c r="C445" s="1402"/>
      <c r="D445" s="12" t="s">
        <v>220</v>
      </c>
      <c r="E445" s="47">
        <v>18</v>
      </c>
      <c r="F445" s="128" t="s">
        <v>21</v>
      </c>
      <c r="G445" s="129" t="s">
        <v>229</v>
      </c>
      <c r="H445" s="130" t="s">
        <v>230</v>
      </c>
      <c r="I445" s="130" t="str">
        <f t="shared" si="26"/>
        <v>ce.0540011@ac-nancy-metz.fr</v>
      </c>
      <c r="J445" s="128" t="s">
        <v>231</v>
      </c>
      <c r="K445" s="128">
        <v>34</v>
      </c>
      <c r="L445" s="62">
        <f t="shared" si="27"/>
        <v>5.666666666666667</v>
      </c>
      <c r="M445" s="128">
        <f t="shared" si="28"/>
        <v>6</v>
      </c>
      <c r="N445" s="131"/>
      <c r="O445" s="131"/>
      <c r="P445" s="131"/>
      <c r="Q445" s="131"/>
      <c r="R445" s="645"/>
      <c r="S445" s="650" t="s">
        <v>1072</v>
      </c>
      <c r="T445" s="651">
        <v>44936</v>
      </c>
      <c r="U445" s="651">
        <v>44937</v>
      </c>
      <c r="V445" s="102" t="s">
        <v>1076</v>
      </c>
      <c r="W445" s="588"/>
      <c r="X445" s="12" t="s">
        <v>138</v>
      </c>
    </row>
    <row r="446" spans="1:24" s="1" customFormat="1" ht="18.75" customHeight="1" x14ac:dyDescent="0.25">
      <c r="A446" s="1401"/>
      <c r="B446" s="584"/>
      <c r="C446" s="1402"/>
      <c r="D446" s="12" t="s">
        <v>220</v>
      </c>
      <c r="E446" s="47">
        <v>18</v>
      </c>
      <c r="F446" s="128" t="s">
        <v>21</v>
      </c>
      <c r="G446" s="129"/>
      <c r="H446" s="130" t="s">
        <v>232</v>
      </c>
      <c r="I446" s="130" t="str">
        <f t="shared" si="26"/>
        <v>ce.0540001@ac-nancy-metz.fr</v>
      </c>
      <c r="J446" s="128" t="s">
        <v>233</v>
      </c>
      <c r="K446" s="128">
        <v>39</v>
      </c>
      <c r="L446" s="62">
        <f t="shared" si="27"/>
        <v>6.5</v>
      </c>
      <c r="M446" s="128">
        <f t="shared" si="28"/>
        <v>7</v>
      </c>
      <c r="N446" s="131"/>
      <c r="O446" s="131"/>
      <c r="P446" s="131"/>
      <c r="Q446" s="131"/>
      <c r="R446" s="645"/>
      <c r="S446" s="650" t="s">
        <v>1072</v>
      </c>
      <c r="T446" s="651">
        <v>44936</v>
      </c>
      <c r="U446" s="651">
        <v>44937</v>
      </c>
      <c r="V446" s="102" t="s">
        <v>1076</v>
      </c>
      <c r="W446" s="588"/>
      <c r="X446" s="12" t="s">
        <v>138</v>
      </c>
    </row>
    <row r="447" spans="1:24" s="1" customFormat="1" ht="18.75" customHeight="1" x14ac:dyDescent="0.25">
      <c r="A447" s="1401"/>
      <c r="B447" s="584"/>
      <c r="C447" s="1402"/>
      <c r="D447" s="12" t="s">
        <v>220</v>
      </c>
      <c r="E447" s="47">
        <v>2</v>
      </c>
      <c r="F447" s="135" t="s">
        <v>21</v>
      </c>
      <c r="G447" s="136" t="s">
        <v>235</v>
      </c>
      <c r="H447" s="137" t="s">
        <v>226</v>
      </c>
      <c r="I447" s="138" t="str">
        <f t="shared" si="26"/>
        <v>ce.0541329@ac-nancy-metz.fr</v>
      </c>
      <c r="J447" s="135" t="s">
        <v>236</v>
      </c>
      <c r="K447" s="135">
        <v>47</v>
      </c>
      <c r="L447" s="62">
        <f t="shared" si="27"/>
        <v>7.833333333333333</v>
      </c>
      <c r="M447" s="135">
        <f t="shared" si="28"/>
        <v>8</v>
      </c>
      <c r="N447" s="139"/>
      <c r="O447" s="139"/>
      <c r="P447" s="139"/>
      <c r="Q447" s="139"/>
      <c r="R447" s="645"/>
      <c r="S447" s="650" t="s">
        <v>1072</v>
      </c>
      <c r="T447" s="651">
        <v>44936</v>
      </c>
      <c r="U447" s="651">
        <v>44937</v>
      </c>
      <c r="V447" s="102" t="s">
        <v>1076</v>
      </c>
      <c r="W447" s="588"/>
      <c r="X447" s="12" t="s">
        <v>138</v>
      </c>
    </row>
    <row r="448" spans="1:24" s="1" customFormat="1" ht="18.75" customHeight="1" x14ac:dyDescent="0.25">
      <c r="A448" s="1401"/>
      <c r="B448" s="584"/>
      <c r="C448" s="1402"/>
      <c r="D448" s="12" t="s">
        <v>220</v>
      </c>
      <c r="E448" s="47">
        <v>2</v>
      </c>
      <c r="F448" s="135" t="s">
        <v>35</v>
      </c>
      <c r="G448" s="136" t="s">
        <v>238</v>
      </c>
      <c r="H448" s="137" t="s">
        <v>226</v>
      </c>
      <c r="I448" s="138" t="str">
        <f t="shared" si="26"/>
        <v>ce.0542293@ac-nancy-metz.fr</v>
      </c>
      <c r="J448" s="135" t="s">
        <v>239</v>
      </c>
      <c r="K448" s="135">
        <v>46</v>
      </c>
      <c r="L448" s="62">
        <f t="shared" si="27"/>
        <v>7.666666666666667</v>
      </c>
      <c r="M448" s="135">
        <f t="shared" si="28"/>
        <v>8</v>
      </c>
      <c r="N448" s="139"/>
      <c r="O448" s="139"/>
      <c r="P448" s="139"/>
      <c r="Q448" s="139"/>
      <c r="R448" s="645"/>
      <c r="S448" s="650" t="s">
        <v>1072</v>
      </c>
      <c r="T448" s="651">
        <v>44936</v>
      </c>
      <c r="U448" s="651">
        <v>44937</v>
      </c>
      <c r="V448" s="102" t="s">
        <v>1076</v>
      </c>
      <c r="W448" s="588"/>
      <c r="X448" s="12" t="s">
        <v>138</v>
      </c>
    </row>
    <row r="449" spans="1:30" ht="18.75" customHeight="1" x14ac:dyDescent="0.25">
      <c r="A449" s="1401"/>
      <c r="B449" s="584"/>
      <c r="C449" s="1402"/>
      <c r="D449" s="12" t="s">
        <v>220</v>
      </c>
      <c r="E449" s="47">
        <v>2</v>
      </c>
      <c r="F449" s="135" t="s">
        <v>21</v>
      </c>
      <c r="G449" s="136" t="s">
        <v>240</v>
      </c>
      <c r="H449" s="137" t="s">
        <v>241</v>
      </c>
      <c r="I449" s="138" t="str">
        <f t="shared" si="26"/>
        <v>ce.0540005@ac-nancy-metz.fr</v>
      </c>
      <c r="J449" s="135" t="s">
        <v>242</v>
      </c>
      <c r="K449" s="135">
        <v>42</v>
      </c>
      <c r="L449" s="62">
        <f t="shared" si="27"/>
        <v>7</v>
      </c>
      <c r="M449" s="135">
        <f t="shared" si="28"/>
        <v>7</v>
      </c>
      <c r="N449" s="139"/>
      <c r="O449" s="139"/>
      <c r="P449" s="139"/>
      <c r="Q449" s="139"/>
      <c r="R449" s="645"/>
      <c r="S449" s="650" t="s">
        <v>1072</v>
      </c>
      <c r="T449" s="651">
        <v>44936</v>
      </c>
      <c r="U449" s="651">
        <v>44937</v>
      </c>
      <c r="V449" s="102" t="s">
        <v>1076</v>
      </c>
      <c r="W449" s="588"/>
      <c r="X449" s="12" t="s">
        <v>138</v>
      </c>
    </row>
    <row r="450" spans="1:30" ht="18.75" customHeight="1" x14ac:dyDescent="0.25">
      <c r="A450" s="1401"/>
      <c r="B450" s="584"/>
      <c r="C450" s="1402"/>
      <c r="D450" s="12" t="s">
        <v>220</v>
      </c>
      <c r="E450" s="13">
        <v>33</v>
      </c>
      <c r="F450" s="128" t="s">
        <v>21</v>
      </c>
      <c r="G450" s="129" t="s">
        <v>243</v>
      </c>
      <c r="H450" s="130" t="s">
        <v>244</v>
      </c>
      <c r="I450" s="130" t="str">
        <f t="shared" si="26"/>
        <v>ce.0540022@ac-nancy-metz.fr</v>
      </c>
      <c r="J450" s="128" t="s">
        <v>245</v>
      </c>
      <c r="K450" s="128">
        <v>30</v>
      </c>
      <c r="L450" s="62">
        <f t="shared" si="27"/>
        <v>5</v>
      </c>
      <c r="M450" s="128">
        <f t="shared" si="28"/>
        <v>5</v>
      </c>
      <c r="N450" s="131"/>
      <c r="O450" s="131"/>
      <c r="P450" s="131"/>
      <c r="Q450" s="131"/>
      <c r="R450" s="645"/>
      <c r="S450" s="650" t="s">
        <v>1072</v>
      </c>
      <c r="T450" s="651">
        <v>44936</v>
      </c>
      <c r="U450" s="651">
        <v>44937</v>
      </c>
      <c r="V450" s="102" t="s">
        <v>1076</v>
      </c>
      <c r="W450" s="588"/>
      <c r="X450" s="12" t="s">
        <v>138</v>
      </c>
    </row>
    <row r="451" spans="1:30" ht="18.75" customHeight="1" x14ac:dyDescent="0.25">
      <c r="A451" s="1401"/>
      <c r="B451" s="584"/>
      <c r="C451" s="1402"/>
      <c r="D451" s="12" t="s">
        <v>220</v>
      </c>
      <c r="E451" s="13">
        <v>33</v>
      </c>
      <c r="F451" s="128" t="s">
        <v>21</v>
      </c>
      <c r="G451" s="129" t="s">
        <v>246</v>
      </c>
      <c r="H451" s="130" t="s">
        <v>247</v>
      </c>
      <c r="I451" s="130" t="str">
        <f t="shared" si="26"/>
        <v>ce.0540017@ac-nancy-metz.fr</v>
      </c>
      <c r="J451" s="128" t="s">
        <v>248</v>
      </c>
      <c r="K451" s="128">
        <v>29</v>
      </c>
      <c r="L451" s="62">
        <f t="shared" si="27"/>
        <v>4.833333333333333</v>
      </c>
      <c r="M451" s="128">
        <f t="shared" si="28"/>
        <v>5</v>
      </c>
      <c r="N451" s="131"/>
      <c r="O451" s="131"/>
      <c r="P451" s="131"/>
      <c r="Q451" s="131"/>
      <c r="R451" s="645"/>
      <c r="S451" s="650" t="s">
        <v>1072</v>
      </c>
      <c r="T451" s="651">
        <v>44936</v>
      </c>
      <c r="U451" s="651">
        <v>44937</v>
      </c>
      <c r="V451" s="102" t="s">
        <v>1076</v>
      </c>
      <c r="W451" s="588"/>
      <c r="X451" s="12" t="s">
        <v>138</v>
      </c>
    </row>
    <row r="452" spans="1:30" ht="18.75" customHeight="1" x14ac:dyDescent="0.25">
      <c r="A452" s="11" t="s">
        <v>54</v>
      </c>
      <c r="B452" s="11"/>
      <c r="C452" s="11" t="s">
        <v>77</v>
      </c>
      <c r="D452" s="12"/>
      <c r="E452" s="13"/>
      <c r="F452" s="12"/>
      <c r="G452" s="39"/>
      <c r="H452" s="40"/>
      <c r="I452" s="40"/>
      <c r="J452" s="12"/>
      <c r="K452" s="12"/>
      <c r="L452" s="12"/>
      <c r="M452" s="12"/>
      <c r="N452" s="41"/>
      <c r="O452" s="41">
        <f>SUM(O2:O451)</f>
        <v>2845</v>
      </c>
      <c r="P452" s="41">
        <f>SUM(P2:P451)</f>
        <v>2122</v>
      </c>
      <c r="Q452" s="41">
        <f>P452/O452*100</f>
        <v>74.58699472759227</v>
      </c>
      <c r="R452" s="42"/>
      <c r="S452" s="444"/>
      <c r="T452" s="392"/>
      <c r="U452" s="392"/>
      <c r="V452" s="102"/>
      <c r="W452" s="588"/>
      <c r="X452" s="12"/>
    </row>
    <row r="453" spans="1:30" ht="18.75" x14ac:dyDescent="0.3">
      <c r="A453" s="57"/>
      <c r="B453" s="57"/>
      <c r="C453" s="57"/>
      <c r="D453" s="12"/>
      <c r="E453" s="112"/>
      <c r="F453" s="12"/>
      <c r="G453" s="39"/>
      <c r="H453" s="40"/>
      <c r="I453" s="40"/>
      <c r="J453" s="12"/>
      <c r="K453" s="12"/>
      <c r="L453" s="62">
        <f t="shared" si="27"/>
        <v>0</v>
      </c>
      <c r="M453" s="12"/>
      <c r="N453" s="41"/>
      <c r="O453" s="41"/>
      <c r="P453" s="41"/>
      <c r="Q453" s="41"/>
      <c r="R453" s="42"/>
      <c r="S453" s="444"/>
      <c r="T453" s="392"/>
      <c r="U453" s="392"/>
      <c r="V453" s="102"/>
      <c r="W453" s="588"/>
      <c r="X453" s="12"/>
    </row>
    <row r="454" spans="1:30" ht="18.75" customHeight="1" x14ac:dyDescent="0.25">
      <c r="A454" s="1401">
        <v>51</v>
      </c>
      <c r="B454" s="584"/>
      <c r="C454" s="1402">
        <v>10</v>
      </c>
      <c r="D454" s="12" t="s">
        <v>322</v>
      </c>
      <c r="E454" s="121">
        <v>4</v>
      </c>
      <c r="F454" s="754" t="s">
        <v>21</v>
      </c>
      <c r="G454" s="755" t="s">
        <v>72</v>
      </c>
      <c r="H454" s="756" t="s">
        <v>276</v>
      </c>
      <c r="I454" s="756" t="str">
        <f t="shared" si="26"/>
        <v>ce.0541568@ac-nancy-metz.fr</v>
      </c>
      <c r="J454" s="754" t="s">
        <v>277</v>
      </c>
      <c r="K454" s="754">
        <v>30</v>
      </c>
      <c r="L454" s="80">
        <f t="shared" si="27"/>
        <v>5</v>
      </c>
      <c r="M454" s="219">
        <f t="shared" si="28"/>
        <v>5</v>
      </c>
      <c r="N454" s="757">
        <f>SUM(M454:M461)</f>
        <v>80</v>
      </c>
      <c r="O454" s="757">
        <v>81</v>
      </c>
      <c r="P454" s="757"/>
      <c r="Q454" s="757"/>
      <c r="R454" s="676" t="s">
        <v>1078</v>
      </c>
      <c r="S454" s="758" t="s">
        <v>1072</v>
      </c>
      <c r="T454" s="629">
        <v>44936</v>
      </c>
      <c r="U454" s="629">
        <v>44937</v>
      </c>
      <c r="V454" s="102" t="s">
        <v>1079</v>
      </c>
      <c r="W454" s="611"/>
      <c r="X454" s="12" t="s">
        <v>174</v>
      </c>
    </row>
    <row r="455" spans="1:30" ht="18.75" customHeight="1" x14ac:dyDescent="0.25">
      <c r="A455" s="1401"/>
      <c r="B455" s="584"/>
      <c r="C455" s="1402"/>
      <c r="D455" s="12" t="s">
        <v>279</v>
      </c>
      <c r="E455" s="121">
        <v>4</v>
      </c>
      <c r="F455" s="754" t="s">
        <v>21</v>
      </c>
      <c r="G455" s="755" t="s">
        <v>280</v>
      </c>
      <c r="H455" s="756" t="s">
        <v>276</v>
      </c>
      <c r="I455" s="756" t="str">
        <f t="shared" si="26"/>
        <v>ce.0541819@ac-nancy-metz.fr</v>
      </c>
      <c r="J455" s="754" t="s">
        <v>281</v>
      </c>
      <c r="K455" s="754">
        <v>33</v>
      </c>
      <c r="L455" s="80">
        <f t="shared" si="27"/>
        <v>5.5</v>
      </c>
      <c r="M455" s="219">
        <f t="shared" si="28"/>
        <v>6</v>
      </c>
      <c r="N455" s="757"/>
      <c r="O455" s="757"/>
      <c r="P455" s="757"/>
      <c r="Q455" s="757"/>
      <c r="R455" s="676"/>
      <c r="S455" s="758" t="s">
        <v>1072</v>
      </c>
      <c r="T455" s="629">
        <v>44936</v>
      </c>
      <c r="U455" s="629">
        <v>44937</v>
      </c>
      <c r="V455" s="102" t="s">
        <v>1079</v>
      </c>
      <c r="W455" s="611"/>
      <c r="X455" s="12" t="s">
        <v>174</v>
      </c>
    </row>
    <row r="456" spans="1:30" ht="18.75" customHeight="1" x14ac:dyDescent="0.25">
      <c r="A456" s="1401"/>
      <c r="B456" s="584"/>
      <c r="C456" s="1402"/>
      <c r="D456" s="12" t="s">
        <v>279</v>
      </c>
      <c r="E456" s="121">
        <v>4</v>
      </c>
      <c r="F456" s="759" t="s">
        <v>21</v>
      </c>
      <c r="G456" s="755" t="s">
        <v>282</v>
      </c>
      <c r="H456" s="756" t="s">
        <v>283</v>
      </c>
      <c r="I456" s="756" t="str">
        <f t="shared" si="26"/>
        <v>ce.0542468@ac-nancy-metz.fr</v>
      </c>
      <c r="J456" s="759" t="s">
        <v>284</v>
      </c>
      <c r="K456" s="759">
        <v>45</v>
      </c>
      <c r="L456" s="80">
        <f t="shared" si="27"/>
        <v>7.5</v>
      </c>
      <c r="M456" s="759">
        <f t="shared" si="28"/>
        <v>8</v>
      </c>
      <c r="N456" s="760"/>
      <c r="O456" s="760"/>
      <c r="P456" s="760"/>
      <c r="Q456" s="760"/>
      <c r="R456" s="676"/>
      <c r="S456" s="758" t="s">
        <v>1072</v>
      </c>
      <c r="T456" s="629">
        <v>44936</v>
      </c>
      <c r="U456" s="629">
        <v>44937</v>
      </c>
      <c r="V456" s="102" t="s">
        <v>1079</v>
      </c>
      <c r="W456" s="611"/>
      <c r="X456" s="12" t="s">
        <v>174</v>
      </c>
    </row>
    <row r="457" spans="1:30" ht="18.75" customHeight="1" x14ac:dyDescent="0.25">
      <c r="A457" s="1401"/>
      <c r="B457" s="584"/>
      <c r="C457" s="1402"/>
      <c r="D457" s="12" t="s">
        <v>279</v>
      </c>
      <c r="E457" s="178">
        <v>11</v>
      </c>
      <c r="F457" s="761" t="s">
        <v>50</v>
      </c>
      <c r="G457" s="762" t="s">
        <v>286</v>
      </c>
      <c r="H457" s="763" t="s">
        <v>287</v>
      </c>
      <c r="I457" s="763" t="str">
        <f t="shared" si="26"/>
        <v>ce.0540044@ac-nancy-metz.fr</v>
      </c>
      <c r="J457" s="761" t="s">
        <v>288</v>
      </c>
      <c r="K457" s="761">
        <v>192</v>
      </c>
      <c r="L457" s="80">
        <f t="shared" si="27"/>
        <v>32</v>
      </c>
      <c r="M457" s="761">
        <f t="shared" si="28"/>
        <v>32</v>
      </c>
      <c r="N457" s="764"/>
      <c r="O457" s="764"/>
      <c r="P457" s="764"/>
      <c r="Q457" s="766" t="s">
        <v>1080</v>
      </c>
      <c r="R457" s="676"/>
      <c r="S457" s="758" t="s">
        <v>1072</v>
      </c>
      <c r="T457" s="629">
        <v>44936</v>
      </c>
      <c r="U457" s="629">
        <v>44937</v>
      </c>
      <c r="V457" s="102" t="s">
        <v>1079</v>
      </c>
      <c r="W457" s="611"/>
      <c r="X457" s="12" t="s">
        <v>174</v>
      </c>
    </row>
    <row r="458" spans="1:30" ht="18.75" customHeight="1" x14ac:dyDescent="0.25">
      <c r="A458" s="1401"/>
      <c r="B458" s="584"/>
      <c r="C458" s="1402"/>
      <c r="D458" s="12" t="s">
        <v>279</v>
      </c>
      <c r="E458" s="178">
        <v>11</v>
      </c>
      <c r="F458" s="761" t="s">
        <v>21</v>
      </c>
      <c r="G458" s="762" t="s">
        <v>291</v>
      </c>
      <c r="H458" s="763" t="s">
        <v>287</v>
      </c>
      <c r="I458" s="763" t="str">
        <f t="shared" si="26"/>
        <v>ce.0541569@ac-nancy-metz.fr</v>
      </c>
      <c r="J458" s="761" t="s">
        <v>292</v>
      </c>
      <c r="K458" s="761">
        <v>50</v>
      </c>
      <c r="L458" s="80">
        <f t="shared" si="27"/>
        <v>8.3333333333333339</v>
      </c>
      <c r="M458" s="761">
        <f t="shared" si="28"/>
        <v>9</v>
      </c>
      <c r="N458" s="764"/>
      <c r="O458" s="764"/>
      <c r="P458" s="764"/>
      <c r="Q458" s="764"/>
      <c r="R458" s="676"/>
      <c r="S458" s="758" t="s">
        <v>1072</v>
      </c>
      <c r="T458" s="629">
        <v>44936</v>
      </c>
      <c r="U458" s="629">
        <v>44937</v>
      </c>
      <c r="V458" s="102" t="s">
        <v>1079</v>
      </c>
      <c r="W458" s="588"/>
      <c r="X458" s="12" t="s">
        <v>174</v>
      </c>
      <c r="AC458" s="155">
        <v>13</v>
      </c>
      <c r="AD458" s="177">
        <v>6</v>
      </c>
    </row>
    <row r="459" spans="1:30" s="834" customFormat="1" ht="18.75" customHeight="1" x14ac:dyDescent="0.25">
      <c r="A459" s="1401"/>
      <c r="B459" s="830"/>
      <c r="C459" s="1402"/>
      <c r="D459" s="831" t="s">
        <v>279</v>
      </c>
      <c r="E459" s="939">
        <v>75</v>
      </c>
      <c r="F459" s="749" t="s">
        <v>21</v>
      </c>
      <c r="G459" s="750" t="s">
        <v>294</v>
      </c>
      <c r="H459" s="751" t="s">
        <v>295</v>
      </c>
      <c r="I459" s="751" t="str">
        <f t="shared" si="26"/>
        <v>ce.0541474@ac-nancy-metz.fr</v>
      </c>
      <c r="J459" s="749" t="s">
        <v>296</v>
      </c>
      <c r="K459" s="717">
        <f t="shared" ref="K459:K460" si="29">(L459+0)</f>
        <v>49</v>
      </c>
      <c r="L459" s="749">
        <v>49</v>
      </c>
      <c r="M459" s="717">
        <v>6</v>
      </c>
      <c r="N459" s="752"/>
      <c r="O459" s="748"/>
      <c r="P459" s="748"/>
      <c r="Q459" s="748"/>
      <c r="R459" s="694"/>
      <c r="S459" s="746" t="s">
        <v>1072</v>
      </c>
      <c r="T459" s="747">
        <v>44936</v>
      </c>
      <c r="U459" s="747">
        <v>44937</v>
      </c>
      <c r="V459" s="840" t="s">
        <v>1079</v>
      </c>
      <c r="W459" s="831"/>
      <c r="X459" s="831" t="s">
        <v>174</v>
      </c>
      <c r="AA459" s="841" t="s">
        <v>293</v>
      </c>
      <c r="AC459" s="836">
        <v>11</v>
      </c>
      <c r="AD459" s="952">
        <v>6</v>
      </c>
    </row>
    <row r="460" spans="1:30" s="834" customFormat="1" ht="18.75" customHeight="1" x14ac:dyDescent="0.25">
      <c r="A460" s="1401"/>
      <c r="B460" s="830"/>
      <c r="C460" s="1402"/>
      <c r="D460" s="831" t="s">
        <v>279</v>
      </c>
      <c r="E460" s="939">
        <v>75</v>
      </c>
      <c r="F460" s="749" t="s">
        <v>21</v>
      </c>
      <c r="G460" s="753" t="s">
        <v>297</v>
      </c>
      <c r="H460" s="751" t="s">
        <v>298</v>
      </c>
      <c r="I460" s="751" t="str">
        <f t="shared" si="26"/>
        <v>ce.0541956@ac-nancy-metz.fr</v>
      </c>
      <c r="J460" s="749" t="s">
        <v>299</v>
      </c>
      <c r="K460" s="717">
        <f t="shared" si="29"/>
        <v>43</v>
      </c>
      <c r="L460" s="749">
        <v>43</v>
      </c>
      <c r="M460" s="717">
        <v>6</v>
      </c>
      <c r="N460" s="752"/>
      <c r="O460" s="748"/>
      <c r="P460" s="748"/>
      <c r="Q460" s="748"/>
      <c r="R460" s="694"/>
      <c r="S460" s="746" t="s">
        <v>1072</v>
      </c>
      <c r="T460" s="747">
        <v>44936</v>
      </c>
      <c r="U460" s="747">
        <v>44937</v>
      </c>
      <c r="V460" s="840" t="s">
        <v>1079</v>
      </c>
      <c r="W460" s="831"/>
      <c r="X460" s="831" t="s">
        <v>174</v>
      </c>
      <c r="AA460" s="158" t="s">
        <v>290</v>
      </c>
      <c r="AC460" s="836"/>
      <c r="AD460" s="952"/>
    </row>
    <row r="461" spans="1:30" ht="18.75" customHeight="1" x14ac:dyDescent="0.25">
      <c r="A461" s="1401"/>
      <c r="B461" s="584"/>
      <c r="C461" s="1402"/>
      <c r="D461" s="12" t="s">
        <v>279</v>
      </c>
      <c r="E461" s="178">
        <v>11</v>
      </c>
      <c r="F461" s="762" t="s">
        <v>32</v>
      </c>
      <c r="G461" s="762" t="s">
        <v>300</v>
      </c>
      <c r="H461" s="762" t="s">
        <v>301</v>
      </c>
      <c r="I461" s="762" t="str">
        <f t="shared" si="26"/>
        <v>ce.0540085@ac-nancy-metz.fr</v>
      </c>
      <c r="J461" s="761" t="s">
        <v>302</v>
      </c>
      <c r="K461" s="765">
        <v>45</v>
      </c>
      <c r="L461" s="80">
        <f t="shared" si="27"/>
        <v>7.5</v>
      </c>
      <c r="M461" s="761">
        <f t="shared" si="28"/>
        <v>8</v>
      </c>
      <c r="N461" s="764"/>
      <c r="O461" s="764"/>
      <c r="P461" s="764"/>
      <c r="Q461" s="764"/>
      <c r="R461" s="676"/>
      <c r="S461" s="758" t="s">
        <v>1072</v>
      </c>
      <c r="T461" s="629">
        <v>44936</v>
      </c>
      <c r="U461" s="629">
        <v>44937</v>
      </c>
      <c r="V461" s="102" t="s">
        <v>1079</v>
      </c>
      <c r="W461" s="588"/>
      <c r="X461" s="12" t="s">
        <v>174</v>
      </c>
      <c r="AA461" s="158"/>
      <c r="AC461" s="155"/>
      <c r="AD461" s="177"/>
    </row>
    <row r="462" spans="1:30" ht="18.75" customHeight="1" x14ac:dyDescent="0.25">
      <c r="A462" s="445" t="s">
        <v>55</v>
      </c>
      <c r="B462" s="445"/>
      <c r="C462" s="11" t="s">
        <v>54</v>
      </c>
      <c r="D462" s="12"/>
      <c r="E462" s="178"/>
      <c r="F462" s="39"/>
      <c r="G462" s="39"/>
      <c r="H462" s="39"/>
      <c r="I462" s="39"/>
      <c r="J462" s="12"/>
      <c r="K462" s="76"/>
      <c r="L462" s="12"/>
      <c r="M462" s="12"/>
      <c r="N462" s="41"/>
      <c r="O462" s="41"/>
      <c r="P462" s="41"/>
      <c r="Q462" s="41"/>
      <c r="R462" s="42"/>
      <c r="S462" s="391"/>
      <c r="T462" s="392"/>
      <c r="U462" s="392"/>
      <c r="V462" s="102"/>
      <c r="W462" s="588"/>
      <c r="X462" s="12"/>
      <c r="AA462" s="158"/>
      <c r="AC462" s="155"/>
      <c r="AD462" s="177"/>
    </row>
    <row r="463" spans="1:30" ht="18.75" x14ac:dyDescent="0.3">
      <c r="A463" s="57"/>
      <c r="B463" s="57"/>
      <c r="C463" s="57"/>
      <c r="D463" s="12"/>
      <c r="E463" s="112"/>
      <c r="F463" s="39"/>
      <c r="G463" s="39"/>
      <c r="H463" s="39"/>
      <c r="I463" s="39"/>
      <c r="J463" s="12"/>
      <c r="K463" s="76"/>
      <c r="L463" s="62">
        <f t="shared" si="27"/>
        <v>0</v>
      </c>
      <c r="M463" s="12"/>
      <c r="N463" s="41"/>
      <c r="O463" s="41"/>
      <c r="P463" s="41"/>
      <c r="Q463" s="41"/>
      <c r="R463" s="42"/>
      <c r="S463" s="391"/>
      <c r="T463" s="391"/>
      <c r="U463" s="391"/>
      <c r="V463" s="102"/>
      <c r="W463" s="588"/>
      <c r="X463" s="12"/>
    </row>
    <row r="464" spans="1:30" ht="18.75" customHeight="1" x14ac:dyDescent="0.25">
      <c r="A464" s="1401">
        <v>52</v>
      </c>
      <c r="B464" s="584"/>
      <c r="C464" s="1402">
        <v>11</v>
      </c>
      <c r="D464" s="12" t="s">
        <v>303</v>
      </c>
      <c r="E464" s="47">
        <v>3</v>
      </c>
      <c r="F464" s="184" t="s">
        <v>35</v>
      </c>
      <c r="G464" s="182" t="s">
        <v>305</v>
      </c>
      <c r="H464" s="183" t="s">
        <v>306</v>
      </c>
      <c r="I464" s="183" t="str">
        <f t="shared" si="26"/>
        <v>ce.0541270@ac-nancy-metz.fr</v>
      </c>
      <c r="J464" s="184" t="s">
        <v>307</v>
      </c>
      <c r="K464" s="184">
        <v>60</v>
      </c>
      <c r="L464" s="62">
        <f t="shared" si="27"/>
        <v>10</v>
      </c>
      <c r="M464" s="184">
        <f t="shared" si="28"/>
        <v>10</v>
      </c>
      <c r="N464" s="185">
        <f>SUM(M464:M471)</f>
        <v>68</v>
      </c>
      <c r="O464" s="185"/>
      <c r="P464" s="185"/>
      <c r="Q464" s="185"/>
      <c r="R464" s="644" t="s">
        <v>1081</v>
      </c>
      <c r="S464" s="743" t="s">
        <v>1082</v>
      </c>
      <c r="T464" s="654">
        <v>44936</v>
      </c>
      <c r="U464" s="654">
        <v>44937</v>
      </c>
      <c r="V464" s="102" t="s">
        <v>1083</v>
      </c>
      <c r="W464" s="601"/>
      <c r="X464" s="12" t="s">
        <v>194</v>
      </c>
    </row>
    <row r="465" spans="1:27" ht="18.75" customHeight="1" x14ac:dyDescent="0.25">
      <c r="A465" s="1401"/>
      <c r="B465" s="584"/>
      <c r="C465" s="1402"/>
      <c r="D465" s="12" t="s">
        <v>1084</v>
      </c>
      <c r="E465" s="47">
        <v>3</v>
      </c>
      <c r="F465" s="184" t="s">
        <v>21</v>
      </c>
      <c r="G465" s="182" t="s">
        <v>310</v>
      </c>
      <c r="H465" s="183" t="s">
        <v>311</v>
      </c>
      <c r="I465" s="183" t="str">
        <f t="shared" si="26"/>
        <v>ce.0540013@ac-nancy-metz.fr</v>
      </c>
      <c r="J465" s="184" t="s">
        <v>312</v>
      </c>
      <c r="K465" s="184">
        <v>45</v>
      </c>
      <c r="L465" s="62">
        <f t="shared" si="27"/>
        <v>7.5</v>
      </c>
      <c r="M465" s="184">
        <f t="shared" si="28"/>
        <v>8</v>
      </c>
      <c r="N465" s="185"/>
      <c r="O465" s="185"/>
      <c r="P465" s="185"/>
      <c r="Q465" s="185"/>
      <c r="R465" s="644"/>
      <c r="S465" s="743" t="s">
        <v>1072</v>
      </c>
      <c r="T465" s="654">
        <v>44936</v>
      </c>
      <c r="U465" s="654">
        <v>44937</v>
      </c>
      <c r="V465" s="102" t="s">
        <v>1083</v>
      </c>
      <c r="W465" s="602"/>
      <c r="X465" s="12" t="s">
        <v>194</v>
      </c>
    </row>
    <row r="466" spans="1:27" ht="18.75" customHeight="1" x14ac:dyDescent="0.25">
      <c r="A466" s="1401"/>
      <c r="B466" s="584"/>
      <c r="C466" s="1402"/>
      <c r="D466" s="12" t="s">
        <v>1084</v>
      </c>
      <c r="E466" s="47">
        <v>3</v>
      </c>
      <c r="F466" s="184" t="s">
        <v>21</v>
      </c>
      <c r="G466" s="182" t="s">
        <v>313</v>
      </c>
      <c r="H466" s="183" t="s">
        <v>314</v>
      </c>
      <c r="I466" s="183" t="str">
        <f t="shared" si="26"/>
        <v>ce.0541567@ac-nancy-metz.fr</v>
      </c>
      <c r="J466" s="184" t="s">
        <v>315</v>
      </c>
      <c r="K466" s="184">
        <v>35</v>
      </c>
      <c r="L466" s="62">
        <f t="shared" si="27"/>
        <v>5.833333333333333</v>
      </c>
      <c r="M466" s="184">
        <f t="shared" si="28"/>
        <v>6</v>
      </c>
      <c r="N466" s="185"/>
      <c r="O466" s="185"/>
      <c r="P466" s="185"/>
      <c r="Q466" s="185"/>
      <c r="R466" s="644"/>
      <c r="S466" s="743" t="s">
        <v>1072</v>
      </c>
      <c r="T466" s="654">
        <v>44936</v>
      </c>
      <c r="U466" s="654">
        <v>44937</v>
      </c>
      <c r="V466" s="102" t="s">
        <v>1083</v>
      </c>
      <c r="W466" s="599"/>
      <c r="X466" s="12" t="s">
        <v>194</v>
      </c>
    </row>
    <row r="467" spans="1:27" ht="18.75" customHeight="1" x14ac:dyDescent="0.25">
      <c r="A467" s="1401"/>
      <c r="B467" s="584"/>
      <c r="C467" s="1402"/>
      <c r="D467" s="12" t="s">
        <v>1084</v>
      </c>
      <c r="E467" s="47">
        <v>3</v>
      </c>
      <c r="F467" s="184" t="s">
        <v>21</v>
      </c>
      <c r="G467" s="182" t="s">
        <v>316</v>
      </c>
      <c r="H467" s="183" t="s">
        <v>317</v>
      </c>
      <c r="I467" s="183" t="str">
        <f t="shared" si="26"/>
        <v>ce.0540064@ac-nancy-metz.fr</v>
      </c>
      <c r="J467" s="184" t="s">
        <v>318</v>
      </c>
      <c r="K467" s="184">
        <v>26</v>
      </c>
      <c r="L467" s="62">
        <f t="shared" si="27"/>
        <v>4.333333333333333</v>
      </c>
      <c r="M467" s="184">
        <f t="shared" si="28"/>
        <v>5</v>
      </c>
      <c r="N467" s="185"/>
      <c r="O467" s="185"/>
      <c r="P467" s="185"/>
      <c r="Q467" s="185"/>
      <c r="R467" s="644"/>
      <c r="S467" s="743" t="s">
        <v>1072</v>
      </c>
      <c r="T467" s="654">
        <v>44936</v>
      </c>
      <c r="U467" s="654">
        <v>44937</v>
      </c>
      <c r="V467" s="102" t="s">
        <v>1083</v>
      </c>
      <c r="W467" s="588"/>
      <c r="X467" s="12" t="s">
        <v>194</v>
      </c>
    </row>
    <row r="468" spans="1:27" ht="18.75" customHeight="1" x14ac:dyDescent="0.25">
      <c r="A468" s="1401"/>
      <c r="B468" s="584"/>
      <c r="C468" s="1402"/>
      <c r="D468" s="12" t="s">
        <v>1084</v>
      </c>
      <c r="E468" s="68">
        <v>47</v>
      </c>
      <c r="F468" s="188" t="s">
        <v>21</v>
      </c>
      <c r="G468" s="189" t="s">
        <v>319</v>
      </c>
      <c r="H468" s="190" t="s">
        <v>320</v>
      </c>
      <c r="I468" s="190" t="str">
        <f t="shared" si="26"/>
        <v>ce.0540054@ac-nancy-metz.fr</v>
      </c>
      <c r="J468" s="188" t="s">
        <v>321</v>
      </c>
      <c r="K468" s="188">
        <v>36</v>
      </c>
      <c r="L468" s="62">
        <f t="shared" si="27"/>
        <v>6</v>
      </c>
      <c r="M468" s="188">
        <f t="shared" si="28"/>
        <v>6</v>
      </c>
      <c r="N468" s="191"/>
      <c r="O468" s="191"/>
      <c r="P468" s="191"/>
      <c r="Q468" s="191"/>
      <c r="R468" s="644"/>
      <c r="S468" s="743" t="s">
        <v>1072</v>
      </c>
      <c r="T468" s="654">
        <v>44936</v>
      </c>
      <c r="U468" s="654">
        <v>44937</v>
      </c>
      <c r="V468" s="102" t="s">
        <v>1083</v>
      </c>
      <c r="W468" s="588"/>
      <c r="X468" s="12" t="s">
        <v>194</v>
      </c>
    </row>
    <row r="469" spans="1:27" ht="18.75" customHeight="1" x14ac:dyDescent="0.25">
      <c r="A469" s="1401"/>
      <c r="B469" s="584"/>
      <c r="C469" s="1402"/>
      <c r="D469" s="12" t="s">
        <v>1084</v>
      </c>
      <c r="E469" s="13">
        <v>19</v>
      </c>
      <c r="F469" s="195" t="s">
        <v>21</v>
      </c>
      <c r="G469" s="196" t="s">
        <v>327</v>
      </c>
      <c r="H469" s="197" t="s">
        <v>328</v>
      </c>
      <c r="I469" s="197" t="str">
        <f t="shared" si="26"/>
        <v>ce.0541576@ac-nancy-metz.fr</v>
      </c>
      <c r="J469" s="195" t="s">
        <v>329</v>
      </c>
      <c r="K469" s="195">
        <v>52</v>
      </c>
      <c r="L469" s="62">
        <f t="shared" si="27"/>
        <v>8.6666666666666661</v>
      </c>
      <c r="M469" s="195">
        <f t="shared" si="28"/>
        <v>9</v>
      </c>
      <c r="N469" s="198"/>
      <c r="O469" s="198"/>
      <c r="P469" s="198"/>
      <c r="Q469" s="198"/>
      <c r="R469" s="644"/>
      <c r="S469" s="743" t="s">
        <v>1072</v>
      </c>
      <c r="T469" s="654">
        <v>44936</v>
      </c>
      <c r="U469" s="654">
        <v>44937</v>
      </c>
      <c r="V469" s="102" t="s">
        <v>1083</v>
      </c>
      <c r="W469" s="588"/>
      <c r="X469" s="12" t="s">
        <v>194</v>
      </c>
    </row>
    <row r="470" spans="1:27" ht="18.75" customHeight="1" x14ac:dyDescent="0.25">
      <c r="A470" s="1401"/>
      <c r="B470" s="584"/>
      <c r="C470" s="1402"/>
      <c r="D470" s="12" t="s">
        <v>1084</v>
      </c>
      <c r="E470" s="13">
        <v>19</v>
      </c>
      <c r="F470" s="195" t="s">
        <v>21</v>
      </c>
      <c r="G470" s="196" t="s">
        <v>330</v>
      </c>
      <c r="H470" s="197" t="s">
        <v>306</v>
      </c>
      <c r="I470" s="197" t="str">
        <f t="shared" si="26"/>
        <v>ce.0540112@ac-nancy-metz.fr</v>
      </c>
      <c r="J470" s="195" t="s">
        <v>331</v>
      </c>
      <c r="K470" s="195">
        <v>44</v>
      </c>
      <c r="L470" s="62">
        <f t="shared" si="27"/>
        <v>7.333333333333333</v>
      </c>
      <c r="M470" s="195">
        <f t="shared" si="28"/>
        <v>8</v>
      </c>
      <c r="N470" s="198"/>
      <c r="O470" s="198"/>
      <c r="P470" s="198"/>
      <c r="Q470" s="198"/>
      <c r="R470" s="644"/>
      <c r="S470" s="743" t="s">
        <v>1072</v>
      </c>
      <c r="T470" s="654">
        <v>44936</v>
      </c>
      <c r="U470" s="654">
        <v>44937</v>
      </c>
      <c r="V470" s="102" t="s">
        <v>1083</v>
      </c>
      <c r="W470" s="588"/>
      <c r="X470" s="12" t="s">
        <v>194</v>
      </c>
    </row>
    <row r="471" spans="1:27" ht="18.75" customHeight="1" x14ac:dyDescent="0.25">
      <c r="A471" s="1401"/>
      <c r="B471" s="584"/>
      <c r="C471" s="1402"/>
      <c r="D471" s="12" t="s">
        <v>1084</v>
      </c>
      <c r="E471" s="13">
        <v>19</v>
      </c>
      <c r="F471" s="195" t="s">
        <v>50</v>
      </c>
      <c r="G471" s="196" t="s">
        <v>330</v>
      </c>
      <c r="H471" s="197" t="s">
        <v>306</v>
      </c>
      <c r="I471" s="197" t="str">
        <f t="shared" si="26"/>
        <v>ce.0540058@ac-nancy-metz.fr</v>
      </c>
      <c r="J471" s="195" t="s">
        <v>333</v>
      </c>
      <c r="K471" s="195">
        <v>96</v>
      </c>
      <c r="L471" s="62">
        <f t="shared" si="27"/>
        <v>16</v>
      </c>
      <c r="M471" s="195">
        <f t="shared" si="28"/>
        <v>16</v>
      </c>
      <c r="N471" s="198"/>
      <c r="O471" s="198"/>
      <c r="P471" s="198"/>
      <c r="Q471" s="33" t="s">
        <v>1085</v>
      </c>
      <c r="R471" s="644"/>
      <c r="S471" s="743" t="s">
        <v>1072</v>
      </c>
      <c r="T471" s="654">
        <v>44936</v>
      </c>
      <c r="U471" s="654">
        <v>44937</v>
      </c>
      <c r="V471" s="102" t="s">
        <v>1083</v>
      </c>
      <c r="W471" s="588"/>
      <c r="X471" s="12" t="s">
        <v>194</v>
      </c>
    </row>
    <row r="472" spans="1:27" ht="18.75" x14ac:dyDescent="0.3">
      <c r="A472" s="282" t="s">
        <v>103</v>
      </c>
      <c r="B472" s="282"/>
      <c r="C472" s="282" t="s">
        <v>55</v>
      </c>
      <c r="D472" s="12"/>
      <c r="E472" s="112"/>
      <c r="F472" s="12"/>
      <c r="G472" s="39"/>
      <c r="H472" s="40"/>
      <c r="I472" s="40"/>
      <c r="J472" s="12"/>
      <c r="K472" s="12"/>
      <c r="L472" s="62">
        <f t="shared" si="27"/>
        <v>0</v>
      </c>
      <c r="M472" s="12"/>
      <c r="N472" s="41"/>
      <c r="O472" s="41"/>
      <c r="P472" s="41"/>
      <c r="Q472" s="41"/>
      <c r="R472" s="42"/>
      <c r="S472" s="41"/>
      <c r="T472" s="41"/>
      <c r="U472" s="41"/>
      <c r="V472" s="102"/>
      <c r="W472" s="588"/>
      <c r="X472" s="12"/>
    </row>
    <row r="473" spans="1:27" ht="18.75" x14ac:dyDescent="0.3">
      <c r="A473" s="57"/>
      <c r="B473" s="57"/>
      <c r="C473" s="57"/>
      <c r="D473" s="12"/>
      <c r="E473" s="112"/>
      <c r="F473" s="12"/>
      <c r="G473" s="39"/>
      <c r="H473" s="40"/>
      <c r="I473" s="40"/>
      <c r="J473" s="12"/>
      <c r="K473" s="12"/>
      <c r="L473" s="62">
        <f t="shared" si="27"/>
        <v>0</v>
      </c>
      <c r="M473" s="12"/>
      <c r="N473" s="41"/>
      <c r="O473" s="41"/>
      <c r="P473" s="41"/>
      <c r="Q473" s="41"/>
      <c r="R473" s="42"/>
      <c r="S473" s="41"/>
      <c r="T473" s="41"/>
      <c r="U473" s="41"/>
      <c r="V473" s="102"/>
      <c r="W473" s="588"/>
      <c r="X473" s="12"/>
    </row>
    <row r="474" spans="1:27" ht="18.75" customHeight="1" x14ac:dyDescent="0.25">
      <c r="A474" s="1419" t="s">
        <v>2025</v>
      </c>
      <c r="B474" s="585"/>
      <c r="C474" s="1401">
        <v>12</v>
      </c>
      <c r="D474" s="12" t="s">
        <v>335</v>
      </c>
      <c r="E474" s="47">
        <v>41</v>
      </c>
      <c r="F474" s="200" t="s">
        <v>21</v>
      </c>
      <c r="G474" s="201" t="s">
        <v>336</v>
      </c>
      <c r="H474" s="202" t="s">
        <v>337</v>
      </c>
      <c r="I474" s="202" t="str">
        <f t="shared" si="26"/>
        <v>ce.0570097@ac-nancy-metz.fr</v>
      </c>
      <c r="J474" s="200" t="s">
        <v>338</v>
      </c>
      <c r="K474" s="200">
        <v>37</v>
      </c>
      <c r="L474" s="62">
        <f t="shared" si="27"/>
        <v>6.166666666666667</v>
      </c>
      <c r="M474" s="200">
        <f t="shared" si="28"/>
        <v>7</v>
      </c>
      <c r="N474" s="203">
        <f>SUM(M474:M479)</f>
        <v>77</v>
      </c>
      <c r="O474" s="203">
        <v>5</v>
      </c>
      <c r="P474" s="217"/>
      <c r="Q474" s="203"/>
      <c r="R474" s="645" t="s">
        <v>1086</v>
      </c>
      <c r="S474" s="646" t="s">
        <v>1087</v>
      </c>
      <c r="T474" s="647">
        <v>44943</v>
      </c>
      <c r="U474" s="647">
        <v>44944</v>
      </c>
      <c r="V474" s="102" t="s">
        <v>1088</v>
      </c>
      <c r="W474" s="588"/>
      <c r="X474" s="588" t="s">
        <v>219</v>
      </c>
    </row>
    <row r="475" spans="1:27" ht="18.75" customHeight="1" x14ac:dyDescent="0.25">
      <c r="A475" s="1401"/>
      <c r="B475" s="584"/>
      <c r="C475" s="1401"/>
      <c r="D475" s="12" t="s">
        <v>341</v>
      </c>
      <c r="E475" s="47">
        <v>41</v>
      </c>
      <c r="F475" s="200" t="s">
        <v>21</v>
      </c>
      <c r="G475" s="201" t="s">
        <v>342</v>
      </c>
      <c r="H475" s="202" t="s">
        <v>343</v>
      </c>
      <c r="I475" s="202" t="str">
        <f t="shared" si="26"/>
        <v>ce.0572816@ac-nancy-metz.fr</v>
      </c>
      <c r="J475" s="200" t="s">
        <v>344</v>
      </c>
      <c r="K475" s="200">
        <v>55</v>
      </c>
      <c r="L475" s="62">
        <f t="shared" si="27"/>
        <v>9.1666666666666661</v>
      </c>
      <c r="M475" s="200">
        <f t="shared" si="28"/>
        <v>10</v>
      </c>
      <c r="N475" s="203"/>
      <c r="O475" s="203">
        <v>9</v>
      </c>
      <c r="P475" s="203"/>
      <c r="Q475" s="203"/>
      <c r="R475" s="645"/>
      <c r="S475" s="646" t="s">
        <v>1087</v>
      </c>
      <c r="T475" s="647">
        <v>44943</v>
      </c>
      <c r="U475" s="647">
        <v>44944</v>
      </c>
      <c r="V475" s="102" t="s">
        <v>1088</v>
      </c>
      <c r="W475" s="588"/>
      <c r="X475" s="588" t="s">
        <v>219</v>
      </c>
    </row>
    <row r="476" spans="1:27" ht="18.75" customHeight="1" x14ac:dyDescent="0.25">
      <c r="A476" s="1401"/>
      <c r="B476" s="584"/>
      <c r="C476" s="1401"/>
      <c r="D476" s="12" t="s">
        <v>341</v>
      </c>
      <c r="E476" s="47">
        <v>41</v>
      </c>
      <c r="F476" s="200" t="s">
        <v>50</v>
      </c>
      <c r="G476" s="201" t="s">
        <v>342</v>
      </c>
      <c r="H476" s="202" t="s">
        <v>343</v>
      </c>
      <c r="I476" s="202" t="str">
        <f t="shared" si="26"/>
        <v>ce.0570094@ac-nancy-metz.fr</v>
      </c>
      <c r="J476" s="200" t="s">
        <v>346</v>
      </c>
      <c r="K476" s="200">
        <v>106</v>
      </c>
      <c r="L476" s="62">
        <f t="shared" si="27"/>
        <v>17.666666666666668</v>
      </c>
      <c r="M476" s="200">
        <f t="shared" si="28"/>
        <v>18</v>
      </c>
      <c r="N476" s="203"/>
      <c r="O476" s="203">
        <v>17</v>
      </c>
      <c r="P476" s="203"/>
      <c r="Q476" s="176" t="s">
        <v>419</v>
      </c>
      <c r="R476" s="645"/>
      <c r="S476" s="646" t="s">
        <v>1087</v>
      </c>
      <c r="T476" s="647">
        <v>44943</v>
      </c>
      <c r="U476" s="647">
        <v>44944</v>
      </c>
      <c r="V476" s="102" t="s">
        <v>1088</v>
      </c>
      <c r="W476" s="588"/>
      <c r="X476" s="588" t="s">
        <v>219</v>
      </c>
    </row>
    <row r="477" spans="1:27" s="834" customFormat="1" ht="18.75" customHeight="1" x14ac:dyDescent="0.25">
      <c r="A477" s="1401"/>
      <c r="B477" s="830"/>
      <c r="C477" s="1401"/>
      <c r="D477" s="831" t="s">
        <v>341</v>
      </c>
      <c r="E477" s="930">
        <v>13</v>
      </c>
      <c r="F477" s="814" t="s">
        <v>50</v>
      </c>
      <c r="G477" s="815" t="s">
        <v>348</v>
      </c>
      <c r="H477" s="816" t="s">
        <v>349</v>
      </c>
      <c r="I477" s="816" t="str">
        <f t="shared" si="26"/>
        <v>ce.0570081@ac-nancy-metz.fr</v>
      </c>
      <c r="J477" s="814" t="s">
        <v>350</v>
      </c>
      <c r="K477" s="814">
        <v>42</v>
      </c>
      <c r="L477" s="715">
        <f t="shared" si="27"/>
        <v>7</v>
      </c>
      <c r="M477" s="814">
        <v>14</v>
      </c>
      <c r="N477" s="955"/>
      <c r="O477" s="955">
        <v>13</v>
      </c>
      <c r="P477" s="955"/>
      <c r="Q477" s="955"/>
      <c r="R477" s="694"/>
      <c r="S477" s="592" t="s">
        <v>1087</v>
      </c>
      <c r="T477" s="593">
        <v>44943</v>
      </c>
      <c r="U477" s="593">
        <v>44944</v>
      </c>
      <c r="V477" s="840" t="s">
        <v>1088</v>
      </c>
      <c r="W477" s="831"/>
      <c r="X477" s="831" t="s">
        <v>219</v>
      </c>
      <c r="AA477" s="841" t="s">
        <v>1089</v>
      </c>
    </row>
    <row r="478" spans="1:27" s="834" customFormat="1" ht="18.75" customHeight="1" x14ac:dyDescent="0.25">
      <c r="A478" s="1401"/>
      <c r="B478" s="830"/>
      <c r="C478" s="1401"/>
      <c r="D478" s="831" t="s">
        <v>341</v>
      </c>
      <c r="E478" s="930">
        <v>13</v>
      </c>
      <c r="F478" s="814" t="s">
        <v>21</v>
      </c>
      <c r="G478" s="815" t="s">
        <v>352</v>
      </c>
      <c r="H478" s="816" t="s">
        <v>349</v>
      </c>
      <c r="I478" s="816" t="str">
        <f t="shared" si="26"/>
        <v>ce.0572815@ac-nancy-metz.fr</v>
      </c>
      <c r="J478" s="814" t="s">
        <v>353</v>
      </c>
      <c r="K478" s="814">
        <v>51</v>
      </c>
      <c r="L478" s="715">
        <f t="shared" si="27"/>
        <v>8.5</v>
      </c>
      <c r="M478" s="814">
        <v>17</v>
      </c>
      <c r="N478" s="955"/>
      <c r="O478" s="955">
        <v>17</v>
      </c>
      <c r="P478" s="955"/>
      <c r="Q478" s="955"/>
      <c r="R478" s="694"/>
      <c r="S478" s="592" t="s">
        <v>1087</v>
      </c>
      <c r="T478" s="593">
        <v>44943</v>
      </c>
      <c r="U478" s="593">
        <v>44944</v>
      </c>
      <c r="V478" s="840" t="s">
        <v>1088</v>
      </c>
      <c r="W478" s="831"/>
      <c r="X478" s="831" t="s">
        <v>219</v>
      </c>
      <c r="AA478" s="841" t="s">
        <v>1089</v>
      </c>
    </row>
    <row r="479" spans="1:27" s="834" customFormat="1" ht="18.75" customHeight="1" x14ac:dyDescent="0.25">
      <c r="A479" s="1401"/>
      <c r="B479" s="830"/>
      <c r="C479" s="1401"/>
      <c r="D479" s="831" t="s">
        <v>341</v>
      </c>
      <c r="E479" s="930">
        <v>13</v>
      </c>
      <c r="F479" s="814" t="s">
        <v>21</v>
      </c>
      <c r="G479" s="815" t="s">
        <v>354</v>
      </c>
      <c r="H479" s="816" t="s">
        <v>355</v>
      </c>
      <c r="I479" s="816" t="str">
        <f t="shared" si="26"/>
        <v>ce.0572691@ac-nancy-metz.fr</v>
      </c>
      <c r="J479" s="814" t="s">
        <v>356</v>
      </c>
      <c r="K479" s="814">
        <v>30</v>
      </c>
      <c r="L479" s="715">
        <f t="shared" si="27"/>
        <v>5</v>
      </c>
      <c r="M479" s="814">
        <v>11</v>
      </c>
      <c r="N479" s="955"/>
      <c r="O479" s="955">
        <v>6</v>
      </c>
      <c r="P479" s="955"/>
      <c r="Q479" s="955"/>
      <c r="R479" s="694"/>
      <c r="S479" s="592" t="s">
        <v>1087</v>
      </c>
      <c r="T479" s="593">
        <v>44943</v>
      </c>
      <c r="U479" s="593">
        <v>44944</v>
      </c>
      <c r="V479" s="840" t="s">
        <v>1088</v>
      </c>
      <c r="W479" s="831"/>
      <c r="X479" s="831" t="s">
        <v>219</v>
      </c>
      <c r="AA479" s="841" t="s">
        <v>351</v>
      </c>
    </row>
    <row r="480" spans="1:27" ht="18.75" customHeight="1" x14ac:dyDescent="0.3">
      <c r="A480" s="584" t="s">
        <v>77</v>
      </c>
      <c r="B480" s="584"/>
      <c r="C480" s="584" t="s">
        <v>54</v>
      </c>
      <c r="D480" s="12"/>
      <c r="E480" s="68"/>
      <c r="F480" s="447"/>
      <c r="G480" s="39"/>
      <c r="H480" s="40"/>
      <c r="I480" s="40"/>
      <c r="J480" s="12"/>
      <c r="K480" s="12"/>
      <c r="L480" s="12"/>
      <c r="M480" s="12"/>
      <c r="N480" s="41"/>
      <c r="O480" s="41" t="s">
        <v>1090</v>
      </c>
      <c r="P480" s="41"/>
      <c r="Q480" s="41"/>
      <c r="R480" s="42"/>
      <c r="S480" s="41"/>
      <c r="T480" s="43"/>
      <c r="U480" s="43"/>
      <c r="V480" s="102"/>
      <c r="W480" s="588"/>
      <c r="X480" s="588"/>
      <c r="AA480" s="158"/>
    </row>
    <row r="481" spans="1:29" ht="18.75" x14ac:dyDescent="0.3">
      <c r="A481" s="57"/>
      <c r="B481" s="57"/>
      <c r="C481" s="57"/>
      <c r="D481" s="12"/>
      <c r="E481" s="12"/>
      <c r="F481" s="12"/>
      <c r="G481" s="39"/>
      <c r="H481" s="40"/>
      <c r="I481" s="40"/>
      <c r="J481" s="12"/>
      <c r="K481" s="12"/>
      <c r="L481" s="62">
        <f t="shared" si="27"/>
        <v>0</v>
      </c>
      <c r="M481" s="12"/>
      <c r="N481" s="41"/>
      <c r="O481" s="41"/>
      <c r="P481" s="41"/>
      <c r="Q481" s="41"/>
      <c r="R481" s="42"/>
      <c r="S481" s="41"/>
      <c r="T481" s="41"/>
      <c r="U481" s="41"/>
      <c r="V481" s="102"/>
      <c r="W481" s="588"/>
      <c r="X481" s="588"/>
    </row>
    <row r="482" spans="1:29" ht="18.75" customHeight="1" x14ac:dyDescent="0.25">
      <c r="A482" s="1419" t="s">
        <v>2026</v>
      </c>
      <c r="B482" s="584"/>
      <c r="C482" s="1401">
        <v>15</v>
      </c>
      <c r="D482" s="12" t="s">
        <v>250</v>
      </c>
      <c r="E482" s="68">
        <v>49</v>
      </c>
      <c r="F482" s="184" t="s">
        <v>21</v>
      </c>
      <c r="G482" s="182" t="s">
        <v>405</v>
      </c>
      <c r="H482" s="183" t="s">
        <v>406</v>
      </c>
      <c r="I482" s="183" t="str">
        <f t="shared" ref="I482:I543" si="30">"ce."&amp;LEFT(J482,7)&amp;"@ac-nancy-metz.fr"</f>
        <v>ce.0573161@ac-nancy-metz.fr</v>
      </c>
      <c r="J482" s="195" t="s">
        <v>1091</v>
      </c>
      <c r="K482" s="195">
        <v>25</v>
      </c>
      <c r="L482" s="62">
        <f t="shared" ref="L482:L543" si="31">K482/6</f>
        <v>4.166666666666667</v>
      </c>
      <c r="M482" s="195">
        <f t="shared" ref="M482:M543" si="32">ROUNDUP(L482,0)</f>
        <v>5</v>
      </c>
      <c r="N482" s="198">
        <f>SUM(M482:M488)</f>
        <v>69</v>
      </c>
      <c r="O482" s="198"/>
      <c r="P482" s="217"/>
      <c r="Q482" s="198"/>
      <c r="R482" s="644" t="s">
        <v>1092</v>
      </c>
      <c r="S482" s="623" t="s">
        <v>1087</v>
      </c>
      <c r="T482" s="624">
        <v>44943</v>
      </c>
      <c r="U482" s="624">
        <v>44944</v>
      </c>
      <c r="V482" s="102" t="s">
        <v>1093</v>
      </c>
      <c r="W482" s="588"/>
      <c r="X482" s="588" t="s">
        <v>257</v>
      </c>
    </row>
    <row r="483" spans="1:29" ht="18.75" customHeight="1" x14ac:dyDescent="0.25">
      <c r="A483" s="1401"/>
      <c r="B483" s="584"/>
      <c r="C483" s="1401"/>
      <c r="D483" s="12" t="s">
        <v>259</v>
      </c>
      <c r="E483" s="68">
        <v>49</v>
      </c>
      <c r="F483" s="184" t="s">
        <v>50</v>
      </c>
      <c r="G483" s="182" t="s">
        <v>411</v>
      </c>
      <c r="H483" s="183" t="s">
        <v>406</v>
      </c>
      <c r="I483" s="183" t="str">
        <f t="shared" si="30"/>
        <v>ce.0573326@ac-nancy-metz.fr</v>
      </c>
      <c r="J483" s="242" t="s">
        <v>412</v>
      </c>
      <c r="K483" s="242">
        <v>52</v>
      </c>
      <c r="L483" s="62">
        <f t="shared" si="31"/>
        <v>8.6666666666666661</v>
      </c>
      <c r="M483" s="195">
        <f t="shared" si="32"/>
        <v>9</v>
      </c>
      <c r="N483" s="198"/>
      <c r="O483" s="198"/>
      <c r="P483" s="198"/>
      <c r="Q483" s="198"/>
      <c r="R483" s="644"/>
      <c r="S483" s="623" t="s">
        <v>1087</v>
      </c>
      <c r="T483" s="624">
        <v>44943</v>
      </c>
      <c r="U483" s="624">
        <v>44944</v>
      </c>
      <c r="V483" s="102" t="s">
        <v>1093</v>
      </c>
      <c r="W483" s="588"/>
      <c r="X483" s="588" t="s">
        <v>257</v>
      </c>
    </row>
    <row r="484" spans="1:29" ht="18.75" customHeight="1" x14ac:dyDescent="0.25">
      <c r="A484" s="1401"/>
      <c r="B484" s="584"/>
      <c r="C484" s="1401"/>
      <c r="D484" s="12" t="s">
        <v>259</v>
      </c>
      <c r="E484" s="68">
        <v>49</v>
      </c>
      <c r="F484" s="184" t="s">
        <v>21</v>
      </c>
      <c r="G484" s="182" t="s">
        <v>414</v>
      </c>
      <c r="H484" s="183" t="s">
        <v>415</v>
      </c>
      <c r="I484" s="183" t="str">
        <f t="shared" si="30"/>
        <v>ce.0572020@ac-nancy-metz.fr</v>
      </c>
      <c r="J484" s="195" t="s">
        <v>416</v>
      </c>
      <c r="K484" s="195">
        <v>31</v>
      </c>
      <c r="L484" s="62">
        <f t="shared" si="31"/>
        <v>5.166666666666667</v>
      </c>
      <c r="M484" s="195">
        <f t="shared" si="32"/>
        <v>6</v>
      </c>
      <c r="N484" s="198"/>
      <c r="O484" s="198"/>
      <c r="P484" s="198"/>
      <c r="Q484" s="198"/>
      <c r="R484" s="644"/>
      <c r="S484" s="623" t="s">
        <v>1087</v>
      </c>
      <c r="T484" s="624">
        <v>44943</v>
      </c>
      <c r="U484" s="624">
        <v>44944</v>
      </c>
      <c r="V484" s="102" t="s">
        <v>1093</v>
      </c>
      <c r="W484" s="588"/>
      <c r="X484" s="588" t="s">
        <v>257</v>
      </c>
    </row>
    <row r="485" spans="1:29" ht="18.75" customHeight="1" x14ac:dyDescent="0.25">
      <c r="A485" s="1401"/>
      <c r="B485" s="584"/>
      <c r="C485" s="1401"/>
      <c r="D485" s="12" t="s">
        <v>259</v>
      </c>
      <c r="E485" s="68">
        <v>49</v>
      </c>
      <c r="F485" s="184" t="s">
        <v>32</v>
      </c>
      <c r="G485" s="182" t="s">
        <v>417</v>
      </c>
      <c r="H485" s="183" t="s">
        <v>253</v>
      </c>
      <c r="I485" s="183" t="str">
        <f t="shared" si="30"/>
        <v>ce.0570100@ac-nancy-metz.fr</v>
      </c>
      <c r="J485" s="195" t="s">
        <v>418</v>
      </c>
      <c r="K485" s="195">
        <v>95</v>
      </c>
      <c r="L485" s="62">
        <f t="shared" si="31"/>
        <v>15.833333333333334</v>
      </c>
      <c r="M485" s="195">
        <f t="shared" si="32"/>
        <v>16</v>
      </c>
      <c r="N485" s="198"/>
      <c r="O485" s="198"/>
      <c r="P485" s="198"/>
      <c r="Q485" s="33" t="s">
        <v>419</v>
      </c>
      <c r="R485" s="644"/>
      <c r="S485" s="623" t="s">
        <v>1087</v>
      </c>
      <c r="T485" s="624">
        <v>44943</v>
      </c>
      <c r="U485" s="624">
        <v>44944</v>
      </c>
      <c r="V485" s="102" t="s">
        <v>1093</v>
      </c>
      <c r="W485" s="588"/>
      <c r="X485" s="588" t="s">
        <v>257</v>
      </c>
    </row>
    <row r="486" spans="1:29" ht="18.75" customHeight="1" x14ac:dyDescent="0.25">
      <c r="A486" s="1401"/>
      <c r="B486" s="584"/>
      <c r="C486" s="1401"/>
      <c r="D486" s="12" t="s">
        <v>259</v>
      </c>
      <c r="E486" s="68">
        <v>49</v>
      </c>
      <c r="F486" s="184" t="s">
        <v>21</v>
      </c>
      <c r="G486" s="182" t="s">
        <v>420</v>
      </c>
      <c r="H486" s="183" t="s">
        <v>421</v>
      </c>
      <c r="I486" s="183" t="str">
        <f t="shared" si="30"/>
        <v>ce.0572496@ac-nancy-metz.fr</v>
      </c>
      <c r="J486" s="195" t="s">
        <v>422</v>
      </c>
      <c r="K486" s="195">
        <v>27</v>
      </c>
      <c r="L486" s="62">
        <f t="shared" si="31"/>
        <v>4.5</v>
      </c>
      <c r="M486" s="195">
        <f t="shared" si="32"/>
        <v>5</v>
      </c>
      <c r="N486" s="198"/>
      <c r="O486" s="198"/>
      <c r="P486" s="198"/>
      <c r="Q486" s="198"/>
      <c r="R486" s="644"/>
      <c r="S486" s="623" t="s">
        <v>1087</v>
      </c>
      <c r="T486" s="624">
        <v>44943</v>
      </c>
      <c r="U486" s="624">
        <v>44944</v>
      </c>
      <c r="V486" s="102" t="s">
        <v>1093</v>
      </c>
      <c r="W486" s="588"/>
      <c r="X486" s="588" t="s">
        <v>257</v>
      </c>
    </row>
    <row r="487" spans="1:29" s="834" customFormat="1" ht="18.75" customHeight="1" x14ac:dyDescent="0.25">
      <c r="A487" s="1401"/>
      <c r="B487" s="830"/>
      <c r="C487" s="1401"/>
      <c r="D487" s="831" t="s">
        <v>259</v>
      </c>
      <c r="E487" s="832">
        <v>15</v>
      </c>
      <c r="F487" s="749" t="s">
        <v>21</v>
      </c>
      <c r="G487" s="753" t="s">
        <v>423</v>
      </c>
      <c r="H487" s="751" t="s">
        <v>424</v>
      </c>
      <c r="I487" s="751" t="str">
        <f t="shared" si="30"/>
        <v>ce.0572183@ac-nancy-metz.fr</v>
      </c>
      <c r="J487" s="749" t="s">
        <v>425</v>
      </c>
      <c r="K487" s="749">
        <v>47</v>
      </c>
      <c r="L487" s="715">
        <f t="shared" si="31"/>
        <v>7.833333333333333</v>
      </c>
      <c r="M487" s="749">
        <v>15</v>
      </c>
      <c r="N487" s="630"/>
      <c r="O487" s="630"/>
      <c r="P487" s="630"/>
      <c r="Q487" s="630"/>
      <c r="R487" s="694"/>
      <c r="S487" s="592" t="s">
        <v>1087</v>
      </c>
      <c r="T487" s="593">
        <v>44943</v>
      </c>
      <c r="U487" s="593">
        <v>44944</v>
      </c>
      <c r="V487" s="840" t="s">
        <v>1093</v>
      </c>
      <c r="W487" s="831"/>
      <c r="X487" s="831" t="s">
        <v>257</v>
      </c>
      <c r="AA487" s="841" t="s">
        <v>258</v>
      </c>
    </row>
    <row r="488" spans="1:29" s="834" customFormat="1" ht="18.75" customHeight="1" x14ac:dyDescent="0.25">
      <c r="A488" s="1401"/>
      <c r="B488" s="830"/>
      <c r="C488" s="1401"/>
      <c r="D488" s="831" t="s">
        <v>259</v>
      </c>
      <c r="E488" s="832">
        <v>15</v>
      </c>
      <c r="F488" s="749" t="s">
        <v>21</v>
      </c>
      <c r="G488" s="753" t="s">
        <v>427</v>
      </c>
      <c r="H488" s="751" t="s">
        <v>428</v>
      </c>
      <c r="I488" s="751" t="str">
        <f t="shared" si="30"/>
        <v>ce.0570093@ac-nancy-metz.fr</v>
      </c>
      <c r="J488" s="749" t="s">
        <v>429</v>
      </c>
      <c r="K488" s="749">
        <v>40</v>
      </c>
      <c r="L488" s="715">
        <f t="shared" si="31"/>
        <v>6.666666666666667</v>
      </c>
      <c r="M488" s="749">
        <v>13</v>
      </c>
      <c r="N488" s="630"/>
      <c r="O488" s="630"/>
      <c r="P488" s="630"/>
      <c r="Q488" s="630"/>
      <c r="R488" s="694"/>
      <c r="S488" s="592" t="s">
        <v>1087</v>
      </c>
      <c r="T488" s="593">
        <v>44943</v>
      </c>
      <c r="U488" s="593">
        <v>44944</v>
      </c>
      <c r="V488" s="840" t="s">
        <v>1093</v>
      </c>
      <c r="W488" s="831"/>
      <c r="X488" s="831" t="s">
        <v>257</v>
      </c>
      <c r="AA488" s="841" t="s">
        <v>258</v>
      </c>
    </row>
    <row r="489" spans="1:29" ht="18.75" customHeight="1" x14ac:dyDescent="0.3">
      <c r="A489" s="11" t="s">
        <v>54</v>
      </c>
      <c r="B489" s="11"/>
      <c r="C489" s="11" t="s">
        <v>77</v>
      </c>
      <c r="D489" s="12"/>
      <c r="E489" s="47"/>
      <c r="F489" s="447"/>
      <c r="G489" s="39"/>
      <c r="H489" s="40"/>
      <c r="I489" s="40"/>
      <c r="J489" s="12"/>
      <c r="K489" s="12"/>
      <c r="L489" s="12"/>
      <c r="M489" s="12"/>
      <c r="N489" s="41"/>
      <c r="O489" s="41"/>
      <c r="P489" s="41"/>
      <c r="Q489" s="41"/>
      <c r="R489" s="42"/>
      <c r="S489" s="41"/>
      <c r="T489" s="43"/>
      <c r="U489" s="43"/>
      <c r="V489" s="102"/>
      <c r="W489" s="588"/>
      <c r="X489" s="588"/>
    </row>
    <row r="490" spans="1:29" ht="18.75" x14ac:dyDescent="0.3">
      <c r="A490" s="57"/>
      <c r="B490" s="57"/>
      <c r="C490" s="57"/>
      <c r="D490" s="12"/>
      <c r="E490" s="12"/>
      <c r="F490" s="12"/>
      <c r="G490" s="12"/>
      <c r="H490" s="12"/>
      <c r="I490" s="12"/>
      <c r="J490" s="12"/>
      <c r="K490" s="12"/>
      <c r="L490" s="62">
        <f t="shared" si="31"/>
        <v>0</v>
      </c>
      <c r="M490" s="12"/>
      <c r="N490" s="41"/>
      <c r="O490" s="41"/>
      <c r="P490" s="41"/>
      <c r="Q490" s="41"/>
      <c r="R490" s="42"/>
      <c r="S490" s="41"/>
      <c r="T490" s="41"/>
      <c r="U490" s="41"/>
      <c r="V490" s="102"/>
      <c r="W490" s="588"/>
      <c r="X490" s="588"/>
    </row>
    <row r="491" spans="1:29" ht="18.75" customHeight="1" x14ac:dyDescent="0.25">
      <c r="A491" s="1420" t="s">
        <v>2027</v>
      </c>
      <c r="B491" s="584"/>
      <c r="C491" s="1409">
        <v>19</v>
      </c>
      <c r="D491" s="12" t="s">
        <v>497</v>
      </c>
      <c r="E491" s="58">
        <v>8</v>
      </c>
      <c r="F491" s="128" t="s">
        <v>50</v>
      </c>
      <c r="G491" s="129" t="s">
        <v>499</v>
      </c>
      <c r="H491" s="130" t="s">
        <v>500</v>
      </c>
      <c r="I491" s="130" t="str">
        <f t="shared" si="30"/>
        <v>ce.0573231@ac-nancy-metz.fr</v>
      </c>
      <c r="J491" s="128" t="s">
        <v>501</v>
      </c>
      <c r="K491" s="128">
        <v>66</v>
      </c>
      <c r="L491" s="62">
        <f t="shared" si="31"/>
        <v>11</v>
      </c>
      <c r="M491" s="128">
        <f t="shared" si="32"/>
        <v>11</v>
      </c>
      <c r="N491" s="131">
        <f>SUM(M491:M498)</f>
        <v>61</v>
      </c>
      <c r="O491" s="131"/>
      <c r="P491" s="217"/>
      <c r="Q491" s="131" t="s">
        <v>419</v>
      </c>
      <c r="R491" s="645" t="s">
        <v>1094</v>
      </c>
      <c r="S491" s="646" t="s">
        <v>1087</v>
      </c>
      <c r="T491" s="647">
        <v>44943</v>
      </c>
      <c r="U491" s="647">
        <v>44944</v>
      </c>
      <c r="V491" s="102" t="s">
        <v>1095</v>
      </c>
      <c r="W491" s="588"/>
      <c r="X491" s="588" t="s">
        <v>28</v>
      </c>
    </row>
    <row r="492" spans="1:29" ht="18.75" customHeight="1" x14ac:dyDescent="0.25">
      <c r="A492" s="1421"/>
      <c r="B492" s="584"/>
      <c r="C492" s="1410"/>
      <c r="D492" s="12" t="s">
        <v>505</v>
      </c>
      <c r="E492" s="58">
        <v>8</v>
      </c>
      <c r="F492" s="128" t="s">
        <v>21</v>
      </c>
      <c r="G492" s="129" t="s">
        <v>506</v>
      </c>
      <c r="H492" s="130" t="s">
        <v>507</v>
      </c>
      <c r="I492" s="130" t="str">
        <f t="shared" si="30"/>
        <v>ce.0570104@ac-nancy-metz.fr</v>
      </c>
      <c r="J492" s="128" t="s">
        <v>508</v>
      </c>
      <c r="K492" s="128">
        <v>48</v>
      </c>
      <c r="L492" s="62">
        <f t="shared" si="31"/>
        <v>8</v>
      </c>
      <c r="M492" s="128">
        <f t="shared" si="32"/>
        <v>8</v>
      </c>
      <c r="N492" s="131"/>
      <c r="O492" s="131"/>
      <c r="P492" s="131"/>
      <c r="Q492" s="131"/>
      <c r="R492" s="645"/>
      <c r="S492" s="646" t="s">
        <v>1087</v>
      </c>
      <c r="T492" s="647">
        <v>44943</v>
      </c>
      <c r="U492" s="647">
        <v>44944</v>
      </c>
      <c r="V492" s="102" t="s">
        <v>1095</v>
      </c>
      <c r="W492" s="588"/>
      <c r="X492" s="588" t="s">
        <v>28</v>
      </c>
    </row>
    <row r="493" spans="1:29" ht="18.75" customHeight="1" x14ac:dyDescent="0.25">
      <c r="A493" s="1421"/>
      <c r="B493" s="584"/>
      <c r="C493" s="1410"/>
      <c r="D493" s="12" t="s">
        <v>505</v>
      </c>
      <c r="E493" s="58">
        <v>8</v>
      </c>
      <c r="F493" s="128" t="s">
        <v>21</v>
      </c>
      <c r="G493" s="129" t="s">
        <v>451</v>
      </c>
      <c r="H493" s="130" t="s">
        <v>509</v>
      </c>
      <c r="I493" s="130" t="str">
        <f t="shared" si="30"/>
        <v>ce.0572493@ac-nancy-metz.fr</v>
      </c>
      <c r="J493" s="128" t="s">
        <v>510</v>
      </c>
      <c r="K493" s="128">
        <v>29</v>
      </c>
      <c r="L493" s="62">
        <f t="shared" si="31"/>
        <v>4.833333333333333</v>
      </c>
      <c r="M493" s="128">
        <f t="shared" si="32"/>
        <v>5</v>
      </c>
      <c r="N493" s="131"/>
      <c r="O493" s="131"/>
      <c r="P493" s="131"/>
      <c r="Q493" s="131"/>
      <c r="R493" s="645"/>
      <c r="S493" s="646" t="s">
        <v>1087</v>
      </c>
      <c r="T493" s="647">
        <v>44943</v>
      </c>
      <c r="U493" s="647">
        <v>44944</v>
      </c>
      <c r="V493" s="102" t="s">
        <v>1095</v>
      </c>
      <c r="W493" s="588"/>
      <c r="X493" s="588" t="s">
        <v>28</v>
      </c>
    </row>
    <row r="494" spans="1:29" ht="18.75" customHeight="1" x14ac:dyDescent="0.25">
      <c r="A494" s="1421"/>
      <c r="B494" s="584"/>
      <c r="C494" s="1410"/>
      <c r="D494" s="12" t="s">
        <v>505</v>
      </c>
      <c r="E494" s="58">
        <v>8</v>
      </c>
      <c r="F494" s="128" t="s">
        <v>32</v>
      </c>
      <c r="G494" s="132" t="s">
        <v>511</v>
      </c>
      <c r="H494" s="130" t="s">
        <v>512</v>
      </c>
      <c r="I494" s="130" t="str">
        <f t="shared" si="30"/>
        <v>ce.0573080@ac-nancy-metz.fr</v>
      </c>
      <c r="J494" s="133" t="s">
        <v>513</v>
      </c>
      <c r="K494" s="133">
        <v>35</v>
      </c>
      <c r="L494" s="62">
        <f t="shared" si="31"/>
        <v>5.833333333333333</v>
      </c>
      <c r="M494" s="128">
        <f t="shared" si="32"/>
        <v>6</v>
      </c>
      <c r="N494" s="131"/>
      <c r="O494" s="131"/>
      <c r="P494" s="131"/>
      <c r="Q494" s="131"/>
      <c r="R494" s="645"/>
      <c r="S494" s="646" t="s">
        <v>1087</v>
      </c>
      <c r="T494" s="647">
        <v>44943</v>
      </c>
      <c r="U494" s="647">
        <v>44944</v>
      </c>
      <c r="V494" s="102" t="s">
        <v>1095</v>
      </c>
      <c r="W494" s="588"/>
      <c r="X494" s="588" t="s">
        <v>28</v>
      </c>
    </row>
    <row r="495" spans="1:29" ht="18.75" customHeight="1" x14ac:dyDescent="0.25">
      <c r="A495" s="1421"/>
      <c r="B495" s="584"/>
      <c r="C495" s="1410"/>
      <c r="D495" s="12" t="s">
        <v>505</v>
      </c>
      <c r="E495" s="68">
        <v>38</v>
      </c>
      <c r="F495" s="128" t="s">
        <v>50</v>
      </c>
      <c r="G495" s="129" t="s">
        <v>291</v>
      </c>
      <c r="H495" s="130" t="s">
        <v>515</v>
      </c>
      <c r="I495" s="130" t="str">
        <f t="shared" si="30"/>
        <v>ce.0570029@ac-nancy-metz.fr</v>
      </c>
      <c r="J495" s="128" t="s">
        <v>516</v>
      </c>
      <c r="K495" s="128">
        <v>70</v>
      </c>
      <c r="L495" s="62">
        <f t="shared" si="31"/>
        <v>11.666666666666666</v>
      </c>
      <c r="M495" s="128">
        <f t="shared" si="32"/>
        <v>12</v>
      </c>
      <c r="N495" s="131"/>
      <c r="O495" s="131"/>
      <c r="P495" s="131"/>
      <c r="Q495" s="131"/>
      <c r="R495" s="645"/>
      <c r="S495" s="646" t="s">
        <v>1087</v>
      </c>
      <c r="T495" s="647">
        <v>44943</v>
      </c>
      <c r="U495" s="647">
        <v>44944</v>
      </c>
      <c r="V495" s="102" t="s">
        <v>1095</v>
      </c>
      <c r="W495" s="588"/>
      <c r="X495" s="588" t="s">
        <v>28</v>
      </c>
    </row>
    <row r="496" spans="1:29" s="834" customFormat="1" ht="18.75" customHeight="1" x14ac:dyDescent="0.25">
      <c r="A496" s="1421"/>
      <c r="B496" s="830"/>
      <c r="C496" s="1410"/>
      <c r="D496" s="831" t="s">
        <v>505</v>
      </c>
      <c r="E496" s="930">
        <v>38</v>
      </c>
      <c r="F496" s="957" t="s">
        <v>21</v>
      </c>
      <c r="G496" s="957" t="s">
        <v>517</v>
      </c>
      <c r="H496" s="957" t="s">
        <v>518</v>
      </c>
      <c r="I496" s="957" t="str">
        <f t="shared" si="30"/>
        <v>ce.0572490@ac-nancy-metz.fr</v>
      </c>
      <c r="J496" s="957" t="s">
        <v>519</v>
      </c>
      <c r="K496" s="957">
        <v>37</v>
      </c>
      <c r="L496" s="957">
        <f t="shared" si="31"/>
        <v>6.166666666666667</v>
      </c>
      <c r="M496" s="957">
        <v>0</v>
      </c>
      <c r="N496" s="957"/>
      <c r="O496" s="957"/>
      <c r="P496" s="957"/>
      <c r="Q496" s="957"/>
      <c r="R496" s="958"/>
      <c r="S496" s="959" t="s">
        <v>1087</v>
      </c>
      <c r="T496" s="960">
        <v>44943</v>
      </c>
      <c r="U496" s="960">
        <v>44944</v>
      </c>
      <c r="V496" s="961" t="s">
        <v>1095</v>
      </c>
      <c r="W496" s="831"/>
      <c r="X496" s="831" t="s">
        <v>28</v>
      </c>
      <c r="AA496" s="841"/>
      <c r="AB496" s="836"/>
      <c r="AC496" s="952"/>
    </row>
    <row r="497" spans="1:29" ht="18.75" customHeight="1" x14ac:dyDescent="0.25">
      <c r="A497" s="1421"/>
      <c r="B497" s="584"/>
      <c r="C497" s="1410"/>
      <c r="D497" s="12" t="s">
        <v>505</v>
      </c>
      <c r="E497" s="68">
        <v>38</v>
      </c>
      <c r="F497" s="128" t="s">
        <v>21</v>
      </c>
      <c r="G497" s="129" t="s">
        <v>526</v>
      </c>
      <c r="H497" s="130" t="s">
        <v>512</v>
      </c>
      <c r="I497" s="130" t="str">
        <f t="shared" si="30"/>
        <v>ce.0573268@ac-nancy-metz.fr</v>
      </c>
      <c r="J497" s="128" t="s">
        <v>527</v>
      </c>
      <c r="K497" s="128">
        <v>53</v>
      </c>
      <c r="L497" s="62">
        <f t="shared" si="31"/>
        <v>8.8333333333333339</v>
      </c>
      <c r="M497" s="128">
        <f t="shared" si="32"/>
        <v>9</v>
      </c>
      <c r="N497" s="131"/>
      <c r="O497" s="131"/>
      <c r="P497" s="131"/>
      <c r="Q497" s="131"/>
      <c r="R497" s="645"/>
      <c r="S497" s="646" t="s">
        <v>1087</v>
      </c>
      <c r="T497" s="647">
        <v>44943</v>
      </c>
      <c r="U497" s="647">
        <v>44944</v>
      </c>
      <c r="V497" s="102" t="s">
        <v>1095</v>
      </c>
      <c r="W497" s="588"/>
      <c r="X497" s="588" t="s">
        <v>28</v>
      </c>
      <c r="AA497" s="158"/>
      <c r="AB497" s="155"/>
      <c r="AC497" s="177"/>
    </row>
    <row r="498" spans="1:29" ht="18.75" customHeight="1" x14ac:dyDescent="0.25">
      <c r="A498" s="1422"/>
      <c r="B498" s="584"/>
      <c r="C498" s="1411"/>
      <c r="D498" s="12" t="s">
        <v>505</v>
      </c>
      <c r="E498" s="68">
        <v>38</v>
      </c>
      <c r="F498" s="128" t="s">
        <v>21</v>
      </c>
      <c r="G498" s="129" t="s">
        <v>528</v>
      </c>
      <c r="H498" s="130" t="s">
        <v>529</v>
      </c>
      <c r="I498" s="130" t="str">
        <f t="shared" si="30"/>
        <v>ce.0572023@ac-nancy-metz.fr</v>
      </c>
      <c r="J498" s="128" t="s">
        <v>530</v>
      </c>
      <c r="K498" s="128">
        <v>55</v>
      </c>
      <c r="L498" s="62">
        <f t="shared" si="31"/>
        <v>9.1666666666666661</v>
      </c>
      <c r="M498" s="128">
        <f t="shared" si="32"/>
        <v>10</v>
      </c>
      <c r="N498" s="131"/>
      <c r="O498" s="131"/>
      <c r="P498" s="131"/>
      <c r="Q498" s="131"/>
      <c r="R498" s="645"/>
      <c r="S498" s="646" t="s">
        <v>1087</v>
      </c>
      <c r="T498" s="647">
        <v>44943</v>
      </c>
      <c r="U498" s="647">
        <v>44944</v>
      </c>
      <c r="V498" s="102" t="s">
        <v>1095</v>
      </c>
      <c r="W498" s="588"/>
      <c r="X498" s="588" t="s">
        <v>28</v>
      </c>
    </row>
    <row r="499" spans="1:29" ht="18.75" customHeight="1" x14ac:dyDescent="0.25">
      <c r="A499" s="584" t="s">
        <v>55</v>
      </c>
      <c r="B499" s="584"/>
      <c r="C499" s="11" t="s">
        <v>77</v>
      </c>
      <c r="D499" s="12"/>
      <c r="E499" s="68"/>
      <c r="G499" s="39"/>
      <c r="H499" s="40"/>
      <c r="I499" s="40"/>
      <c r="J499" s="12"/>
      <c r="K499" s="12"/>
      <c r="L499" s="12"/>
      <c r="M499" s="12"/>
      <c r="N499" s="41"/>
      <c r="O499" s="41"/>
      <c r="P499" s="41"/>
      <c r="Q499" s="41"/>
      <c r="R499" s="42"/>
      <c r="S499" s="41"/>
      <c r="T499" s="43"/>
      <c r="U499" s="43"/>
      <c r="V499" s="102"/>
      <c r="W499" s="588"/>
      <c r="X499" s="12"/>
    </row>
    <row r="500" spans="1:29" ht="18.75" x14ac:dyDescent="0.3">
      <c r="A500" s="57"/>
      <c r="B500" s="57"/>
      <c r="C500" s="57"/>
      <c r="D500" s="12"/>
      <c r="E500" s="12"/>
      <c r="F500" s="12"/>
      <c r="G500" s="12"/>
      <c r="H500" s="12"/>
      <c r="I500" s="12"/>
      <c r="J500" s="12"/>
      <c r="K500" s="12"/>
      <c r="L500" s="62">
        <f t="shared" si="31"/>
        <v>0</v>
      </c>
      <c r="M500" s="12"/>
      <c r="N500" s="41"/>
      <c r="O500" s="41"/>
      <c r="P500" s="41"/>
      <c r="Q500" s="41"/>
      <c r="R500" s="42"/>
      <c r="S500" s="41"/>
      <c r="T500" s="41"/>
      <c r="U500" s="41"/>
      <c r="V500" s="102"/>
      <c r="W500" s="588"/>
      <c r="X500" s="12"/>
    </row>
    <row r="501" spans="1:29" ht="18.75" customHeight="1" x14ac:dyDescent="0.25">
      <c r="A501" s="1401">
        <v>56</v>
      </c>
      <c r="B501" s="584"/>
      <c r="C501" s="1402">
        <v>17</v>
      </c>
      <c r="D501" s="12" t="s">
        <v>456</v>
      </c>
      <c r="E501" s="47">
        <v>39</v>
      </c>
      <c r="F501" s="250" t="s">
        <v>21</v>
      </c>
      <c r="G501" s="251" t="s">
        <v>458</v>
      </c>
      <c r="H501" s="252" t="s">
        <v>459</v>
      </c>
      <c r="I501" s="252" t="str">
        <f t="shared" si="30"/>
        <v>ce.0570091@ac-nancy-metz.fr</v>
      </c>
      <c r="J501" s="250" t="s">
        <v>460</v>
      </c>
      <c r="K501" s="250">
        <v>46</v>
      </c>
      <c r="L501" s="152">
        <f t="shared" si="31"/>
        <v>7.666666666666667</v>
      </c>
      <c r="M501" s="250">
        <f t="shared" si="32"/>
        <v>8</v>
      </c>
      <c r="N501" s="253">
        <f>SUM(M501:M507)</f>
        <v>69</v>
      </c>
      <c r="O501" s="253"/>
      <c r="P501" s="253"/>
      <c r="Q501" s="253"/>
      <c r="R501" s="658" t="s">
        <v>1097</v>
      </c>
      <c r="S501" s="648" t="s">
        <v>1087</v>
      </c>
      <c r="T501" s="649">
        <v>44943</v>
      </c>
      <c r="U501" s="649">
        <v>44944</v>
      </c>
      <c r="V501" s="102" t="s">
        <v>1098</v>
      </c>
      <c r="W501" s="598"/>
      <c r="X501" s="12" t="s">
        <v>62</v>
      </c>
    </row>
    <row r="502" spans="1:29" ht="18.75" customHeight="1" x14ac:dyDescent="0.25">
      <c r="A502" s="1401"/>
      <c r="B502" s="584"/>
      <c r="C502" s="1402"/>
      <c r="D502" s="12" t="s">
        <v>463</v>
      </c>
      <c r="E502" s="47">
        <v>39</v>
      </c>
      <c r="F502" s="250" t="s">
        <v>21</v>
      </c>
      <c r="G502" s="251" t="s">
        <v>43</v>
      </c>
      <c r="H502" s="252" t="s">
        <v>464</v>
      </c>
      <c r="I502" s="252" t="str">
        <f t="shared" si="30"/>
        <v>ce.0572579@ac-nancy-metz.fr</v>
      </c>
      <c r="J502" s="250" t="s">
        <v>465</v>
      </c>
      <c r="K502" s="250">
        <v>55</v>
      </c>
      <c r="L502" s="152">
        <f t="shared" si="31"/>
        <v>9.1666666666666661</v>
      </c>
      <c r="M502" s="250">
        <f t="shared" si="32"/>
        <v>10</v>
      </c>
      <c r="N502" s="253"/>
      <c r="O502" s="253"/>
      <c r="P502" s="253"/>
      <c r="Q502" s="253"/>
      <c r="R502" s="658"/>
      <c r="S502" s="648" t="s">
        <v>1087</v>
      </c>
      <c r="T502" s="649">
        <v>44943</v>
      </c>
      <c r="U502" s="649">
        <v>44944</v>
      </c>
      <c r="V502" s="102" t="s">
        <v>1098</v>
      </c>
      <c r="W502" s="599"/>
      <c r="X502" s="12" t="s">
        <v>62</v>
      </c>
    </row>
    <row r="503" spans="1:29" ht="18.75" customHeight="1" x14ac:dyDescent="0.25">
      <c r="A503" s="1401"/>
      <c r="B503" s="584"/>
      <c r="C503" s="1402"/>
      <c r="D503" s="12" t="s">
        <v>463</v>
      </c>
      <c r="E503" s="47">
        <v>39</v>
      </c>
      <c r="F503" s="250" t="s">
        <v>21</v>
      </c>
      <c r="G503" s="251" t="s">
        <v>466</v>
      </c>
      <c r="H503" s="252" t="s">
        <v>464</v>
      </c>
      <c r="I503" s="252" t="str">
        <f t="shared" si="30"/>
        <v>ce.0572582@ac-nancy-metz.fr</v>
      </c>
      <c r="J503" s="250" t="s">
        <v>467</v>
      </c>
      <c r="K503" s="250">
        <v>47</v>
      </c>
      <c r="L503" s="152">
        <f t="shared" si="31"/>
        <v>7.833333333333333</v>
      </c>
      <c r="M503" s="250">
        <f t="shared" si="32"/>
        <v>8</v>
      </c>
      <c r="N503" s="253"/>
      <c r="O503" s="253"/>
      <c r="P503" s="253"/>
      <c r="Q503" s="253"/>
      <c r="R503" s="658"/>
      <c r="S503" s="648" t="s">
        <v>1087</v>
      </c>
      <c r="T503" s="649">
        <v>44943</v>
      </c>
      <c r="U503" s="649">
        <v>44944</v>
      </c>
      <c r="V503" s="102" t="s">
        <v>1098</v>
      </c>
      <c r="W503" s="599"/>
      <c r="X503" s="12" t="s">
        <v>62</v>
      </c>
    </row>
    <row r="504" spans="1:29" ht="18.75" customHeight="1" x14ac:dyDescent="0.25">
      <c r="A504" s="1401"/>
      <c r="B504" s="584"/>
      <c r="C504" s="1402"/>
      <c r="D504" s="12" t="s">
        <v>463</v>
      </c>
      <c r="E504" s="47">
        <v>39</v>
      </c>
      <c r="F504" s="250" t="s">
        <v>21</v>
      </c>
      <c r="G504" s="251" t="s">
        <v>468</v>
      </c>
      <c r="H504" s="251" t="s">
        <v>469</v>
      </c>
      <c r="I504" s="252" t="str">
        <f t="shared" si="30"/>
        <v>ce.0572640@ac-nancy-metz.fr</v>
      </c>
      <c r="J504" s="250" t="s">
        <v>470</v>
      </c>
      <c r="K504" s="250">
        <v>49</v>
      </c>
      <c r="L504" s="152">
        <f t="shared" si="31"/>
        <v>8.1666666666666661</v>
      </c>
      <c r="M504" s="250">
        <f t="shared" si="32"/>
        <v>9</v>
      </c>
      <c r="N504" s="253"/>
      <c r="O504" s="253"/>
      <c r="P504" s="253"/>
      <c r="Q504" s="253"/>
      <c r="R504" s="658"/>
      <c r="S504" s="648" t="s">
        <v>1087</v>
      </c>
      <c r="T504" s="649">
        <v>44943</v>
      </c>
      <c r="U504" s="649">
        <v>44944</v>
      </c>
      <c r="V504" s="102" t="s">
        <v>1098</v>
      </c>
      <c r="W504" s="599"/>
      <c r="X504" s="12" t="s">
        <v>62</v>
      </c>
    </row>
    <row r="505" spans="1:29" ht="18.75" customHeight="1" x14ac:dyDescent="0.25">
      <c r="A505" s="1401"/>
      <c r="B505" s="584"/>
      <c r="C505" s="1402"/>
      <c r="D505" s="12" t="s">
        <v>463</v>
      </c>
      <c r="E505" s="47">
        <v>39</v>
      </c>
      <c r="F505" s="250" t="s">
        <v>21</v>
      </c>
      <c r="G505" s="251" t="s">
        <v>471</v>
      </c>
      <c r="H505" s="251" t="s">
        <v>472</v>
      </c>
      <c r="I505" s="252" t="str">
        <f t="shared" si="30"/>
        <v>ce.0570128@ac-nancy-metz.fr</v>
      </c>
      <c r="J505" s="250" t="s">
        <v>473</v>
      </c>
      <c r="K505" s="250">
        <v>55</v>
      </c>
      <c r="L505" s="152">
        <f t="shared" si="31"/>
        <v>9.1666666666666661</v>
      </c>
      <c r="M505" s="250">
        <f t="shared" si="32"/>
        <v>10</v>
      </c>
      <c r="N505" s="253"/>
      <c r="O505" s="253"/>
      <c r="P505" s="253"/>
      <c r="Q505" s="253"/>
      <c r="R505" s="658"/>
      <c r="S505" s="648" t="s">
        <v>1087</v>
      </c>
      <c r="T505" s="649">
        <v>44943</v>
      </c>
      <c r="U505" s="649">
        <v>44944</v>
      </c>
      <c r="V505" s="102" t="s">
        <v>1098</v>
      </c>
      <c r="W505" s="588"/>
      <c r="X505" s="12" t="s">
        <v>62</v>
      </c>
    </row>
    <row r="506" spans="1:29" ht="18.75" customHeight="1" x14ac:dyDescent="0.25">
      <c r="A506" s="1401"/>
      <c r="B506" s="584"/>
      <c r="C506" s="1402"/>
      <c r="D506" s="12" t="s">
        <v>463</v>
      </c>
      <c r="E506" s="13">
        <v>20</v>
      </c>
      <c r="F506" s="151" t="s">
        <v>21</v>
      </c>
      <c r="G506" s="256" t="s">
        <v>164</v>
      </c>
      <c r="H506" s="150" t="s">
        <v>469</v>
      </c>
      <c r="I506" s="150" t="str">
        <f t="shared" si="30"/>
        <v>ce.0572088@ac-nancy-metz.fr</v>
      </c>
      <c r="J506" s="151" t="s">
        <v>474</v>
      </c>
      <c r="K506" s="151">
        <v>37</v>
      </c>
      <c r="L506" s="152">
        <f t="shared" si="31"/>
        <v>6.166666666666667</v>
      </c>
      <c r="M506" s="151">
        <f t="shared" si="32"/>
        <v>7</v>
      </c>
      <c r="N506" s="153"/>
      <c r="O506" s="153"/>
      <c r="P506" s="153"/>
      <c r="Q506" s="153"/>
      <c r="R506" s="658"/>
      <c r="S506" s="648" t="s">
        <v>1087</v>
      </c>
      <c r="T506" s="649">
        <v>44943</v>
      </c>
      <c r="U506" s="649">
        <v>44944</v>
      </c>
      <c r="V506" s="102" t="s">
        <v>1098</v>
      </c>
      <c r="W506" s="588"/>
      <c r="X506" s="12" t="s">
        <v>62</v>
      </c>
    </row>
    <row r="507" spans="1:29" ht="18.75" customHeight="1" x14ac:dyDescent="0.25">
      <c r="A507" s="1401"/>
      <c r="B507" s="584"/>
      <c r="C507" s="1402"/>
      <c r="D507" s="12" t="s">
        <v>463</v>
      </c>
      <c r="E507" s="13">
        <v>20</v>
      </c>
      <c r="F507" s="151" t="s">
        <v>32</v>
      </c>
      <c r="G507" s="257" t="s">
        <v>476</v>
      </c>
      <c r="H507" s="150" t="s">
        <v>469</v>
      </c>
      <c r="I507" s="150" t="str">
        <f t="shared" si="30"/>
        <v>ce.0570124@ac-nancy-metz.fr</v>
      </c>
      <c r="J507" s="258" t="s">
        <v>477</v>
      </c>
      <c r="K507" s="258">
        <v>99</v>
      </c>
      <c r="L507" s="152">
        <f t="shared" si="31"/>
        <v>16.5</v>
      </c>
      <c r="M507" s="151">
        <f t="shared" si="32"/>
        <v>17</v>
      </c>
      <c r="N507" s="153"/>
      <c r="O507" s="153"/>
      <c r="P507" s="153"/>
      <c r="Q507" s="697" t="s">
        <v>419</v>
      </c>
      <c r="R507" s="658"/>
      <c r="S507" s="648" t="s">
        <v>1087</v>
      </c>
      <c r="T507" s="649">
        <v>44943</v>
      </c>
      <c r="U507" s="649">
        <v>44944</v>
      </c>
      <c r="V507" s="102" t="s">
        <v>1098</v>
      </c>
      <c r="W507" s="588"/>
      <c r="X507" s="12" t="s">
        <v>62</v>
      </c>
    </row>
    <row r="508" spans="1:29" ht="18.75" customHeight="1" x14ac:dyDescent="0.25">
      <c r="A508" s="11" t="s">
        <v>103</v>
      </c>
      <c r="B508" s="11"/>
      <c r="C508" s="11" t="s">
        <v>55</v>
      </c>
      <c r="D508" s="12"/>
      <c r="E508" s="112"/>
      <c r="F508" s="12"/>
      <c r="G508" s="75"/>
      <c r="H508" s="40"/>
      <c r="I508" s="40"/>
      <c r="J508" s="76"/>
      <c r="K508" s="76"/>
      <c r="L508" s="12"/>
      <c r="M508" s="12"/>
      <c r="N508" s="41"/>
      <c r="O508" s="41"/>
      <c r="P508" s="41"/>
      <c r="Q508" s="41"/>
      <c r="R508" s="42"/>
      <c r="S508" s="41"/>
      <c r="T508" s="43"/>
      <c r="U508" s="43"/>
      <c r="V508" s="102"/>
      <c r="W508" s="588"/>
      <c r="X508" s="12"/>
    </row>
    <row r="509" spans="1:29" ht="36.75" customHeight="1" x14ac:dyDescent="0.25">
      <c r="A509" s="448" t="s">
        <v>1099</v>
      </c>
      <c r="B509" s="448"/>
      <c r="C509" s="448" t="s">
        <v>1100</v>
      </c>
      <c r="D509" s="448"/>
      <c r="E509" s="448"/>
      <c r="F509" s="207"/>
      <c r="G509" s="449"/>
      <c r="H509" s="209"/>
      <c r="I509" s="209"/>
      <c r="J509" s="450"/>
      <c r="K509" s="450"/>
      <c r="L509" s="372">
        <f t="shared" si="31"/>
        <v>0</v>
      </c>
      <c r="M509" s="207"/>
      <c r="N509" s="210"/>
      <c r="O509" s="210"/>
      <c r="P509" s="210"/>
      <c r="Q509" s="210"/>
      <c r="R509" s="211"/>
      <c r="S509" s="210"/>
      <c r="T509" s="210"/>
      <c r="U509" s="210"/>
      <c r="V509" s="213"/>
      <c r="W509" s="588"/>
      <c r="X509" s="207"/>
    </row>
    <row r="510" spans="1:29" ht="18.75" customHeight="1" x14ac:dyDescent="0.25">
      <c r="A510" s="1401">
        <v>57</v>
      </c>
      <c r="B510" s="584"/>
      <c r="C510" s="1402">
        <v>3</v>
      </c>
      <c r="D510" s="12" t="s">
        <v>643</v>
      </c>
      <c r="E510" s="58">
        <v>7</v>
      </c>
      <c r="F510" s="59" t="s">
        <v>21</v>
      </c>
      <c r="G510" s="60" t="s">
        <v>79</v>
      </c>
      <c r="H510" s="61" t="s">
        <v>80</v>
      </c>
      <c r="I510" s="61" t="str">
        <f t="shared" si="30"/>
        <v>ce.0550022@ac-nancy-metz.fr</v>
      </c>
      <c r="J510" s="59" t="s">
        <v>81</v>
      </c>
      <c r="K510" s="59">
        <v>21</v>
      </c>
      <c r="L510" s="62">
        <f t="shared" si="31"/>
        <v>3.5</v>
      </c>
      <c r="M510" s="59">
        <f t="shared" si="32"/>
        <v>4</v>
      </c>
      <c r="N510" s="63">
        <f>SUM(M510:M516)</f>
        <v>60</v>
      </c>
      <c r="O510" s="63"/>
      <c r="P510" s="63"/>
      <c r="Q510" s="63"/>
      <c r="R510" s="65" t="s">
        <v>1101</v>
      </c>
      <c r="S510" s="625" t="s">
        <v>1102</v>
      </c>
      <c r="T510" s="626">
        <v>44950</v>
      </c>
      <c r="U510" s="626">
        <v>44951</v>
      </c>
      <c r="V510" s="34" t="s">
        <v>1103</v>
      </c>
      <c r="W510" s="612"/>
      <c r="X510" s="12" t="s">
        <v>84</v>
      </c>
    </row>
    <row r="511" spans="1:29" ht="18.75" customHeight="1" x14ac:dyDescent="0.25">
      <c r="A511" s="1401"/>
      <c r="B511" s="584"/>
      <c r="C511" s="1402"/>
      <c r="D511" s="12" t="s">
        <v>85</v>
      </c>
      <c r="E511" s="58">
        <v>7</v>
      </c>
      <c r="F511" s="59" t="s">
        <v>21</v>
      </c>
      <c r="G511" s="60" t="s">
        <v>86</v>
      </c>
      <c r="H511" s="61" t="s">
        <v>87</v>
      </c>
      <c r="I511" s="61" t="str">
        <f t="shared" si="30"/>
        <v>ce.0550804@ac-nancy-metz.fr</v>
      </c>
      <c r="J511" s="59" t="s">
        <v>88</v>
      </c>
      <c r="K511" s="59">
        <v>41</v>
      </c>
      <c r="L511" s="62">
        <f t="shared" si="31"/>
        <v>6.833333333333333</v>
      </c>
      <c r="M511" s="59">
        <f t="shared" si="32"/>
        <v>7</v>
      </c>
      <c r="N511" s="63"/>
      <c r="O511" s="63"/>
      <c r="P511" s="63"/>
      <c r="Q511" s="63"/>
      <c r="R511" s="65"/>
      <c r="S511" s="625" t="s">
        <v>1104</v>
      </c>
      <c r="T511" s="626">
        <v>44950</v>
      </c>
      <c r="U511" s="626">
        <v>44951</v>
      </c>
      <c r="V511" s="24" t="s">
        <v>1103</v>
      </c>
      <c r="W511" s="610"/>
      <c r="X511" s="12" t="s">
        <v>84</v>
      </c>
    </row>
    <row r="512" spans="1:29" ht="18.75" customHeight="1" x14ac:dyDescent="0.25">
      <c r="A512" s="1401"/>
      <c r="B512" s="584"/>
      <c r="C512" s="1402"/>
      <c r="D512" s="12" t="s">
        <v>85</v>
      </c>
      <c r="E512" s="58">
        <v>7</v>
      </c>
      <c r="F512" s="59" t="s">
        <v>21</v>
      </c>
      <c r="G512" s="60" t="s">
        <v>89</v>
      </c>
      <c r="H512" s="61" t="s">
        <v>90</v>
      </c>
      <c r="I512" s="61" t="str">
        <f t="shared" si="30"/>
        <v>ce.0550890@ac-nancy-metz.fr</v>
      </c>
      <c r="J512" s="59" t="s">
        <v>91</v>
      </c>
      <c r="K512" s="59">
        <v>37</v>
      </c>
      <c r="L512" s="62">
        <f t="shared" si="31"/>
        <v>6.166666666666667</v>
      </c>
      <c r="M512" s="59">
        <f t="shared" si="32"/>
        <v>7</v>
      </c>
      <c r="N512" s="63"/>
      <c r="O512" s="63"/>
      <c r="P512" s="63"/>
      <c r="Q512" s="63"/>
      <c r="R512" s="65"/>
      <c r="S512" s="625" t="s">
        <v>1105</v>
      </c>
      <c r="T512" s="626">
        <v>44950</v>
      </c>
      <c r="U512" s="626">
        <v>44951</v>
      </c>
      <c r="V512" s="34" t="s">
        <v>1103</v>
      </c>
      <c r="W512" s="611"/>
      <c r="X512" s="12" t="s">
        <v>84</v>
      </c>
    </row>
    <row r="513" spans="1:24" s="1" customFormat="1" ht="18.75" customHeight="1" x14ac:dyDescent="0.25">
      <c r="A513" s="1401"/>
      <c r="B513" s="584"/>
      <c r="C513" s="1402"/>
      <c r="D513" s="12" t="s">
        <v>85</v>
      </c>
      <c r="E513" s="58">
        <v>7</v>
      </c>
      <c r="F513" s="59" t="s">
        <v>50</v>
      </c>
      <c r="G513" s="60" t="s">
        <v>89</v>
      </c>
      <c r="H513" s="61" t="s">
        <v>90</v>
      </c>
      <c r="I513" s="61" t="str">
        <f t="shared" si="30"/>
        <v>ce.0550002@ac-nancy-metz.fr</v>
      </c>
      <c r="J513" s="59" t="s">
        <v>93</v>
      </c>
      <c r="K513" s="59">
        <v>136</v>
      </c>
      <c r="L513" s="62">
        <f t="shared" si="31"/>
        <v>22.666666666666668</v>
      </c>
      <c r="M513" s="59">
        <f t="shared" si="32"/>
        <v>23</v>
      </c>
      <c r="N513" s="63"/>
      <c r="O513" s="63"/>
      <c r="P513" s="63"/>
      <c r="Q513" s="33" t="s">
        <v>419</v>
      </c>
      <c r="R513" s="65"/>
      <c r="S513" s="625" t="s">
        <v>1106</v>
      </c>
      <c r="T513" s="626">
        <v>44950</v>
      </c>
      <c r="U513" s="626">
        <v>44951</v>
      </c>
      <c r="V513" s="34" t="s">
        <v>1103</v>
      </c>
      <c r="W513" s="588"/>
      <c r="X513" s="12" t="s">
        <v>84</v>
      </c>
    </row>
    <row r="514" spans="1:24" s="1" customFormat="1" ht="18.75" customHeight="1" x14ac:dyDescent="0.25">
      <c r="A514" s="1401"/>
      <c r="B514" s="584"/>
      <c r="C514" s="1402"/>
      <c r="D514" s="12" t="s">
        <v>85</v>
      </c>
      <c r="E514" s="68">
        <v>50</v>
      </c>
      <c r="F514" s="69" t="s">
        <v>21</v>
      </c>
      <c r="G514" s="70" t="s">
        <v>95</v>
      </c>
      <c r="H514" s="71" t="s">
        <v>96</v>
      </c>
      <c r="I514" s="71" t="str">
        <f t="shared" si="30"/>
        <v>ce.0550703@ac-nancy-metz.fr</v>
      </c>
      <c r="J514" s="69" t="s">
        <v>97</v>
      </c>
      <c r="K514" s="69">
        <v>28</v>
      </c>
      <c r="L514" s="62">
        <f t="shared" si="31"/>
        <v>4.666666666666667</v>
      </c>
      <c r="M514" s="69">
        <f t="shared" si="32"/>
        <v>5</v>
      </c>
      <c r="N514" s="72"/>
      <c r="O514" s="72"/>
      <c r="P514" s="72"/>
      <c r="Q514" s="72"/>
      <c r="R514" s="65"/>
      <c r="S514" s="625" t="s">
        <v>1107</v>
      </c>
      <c r="T514" s="626">
        <v>44950</v>
      </c>
      <c r="U514" s="626">
        <v>44951</v>
      </c>
      <c r="V514" s="34" t="s">
        <v>1103</v>
      </c>
      <c r="W514" s="588"/>
      <c r="X514" s="12" t="s">
        <v>84</v>
      </c>
    </row>
    <row r="515" spans="1:24" s="1" customFormat="1" ht="18.75" customHeight="1" x14ac:dyDescent="0.25">
      <c r="A515" s="1401"/>
      <c r="B515" s="584"/>
      <c r="C515" s="1402"/>
      <c r="D515" s="12" t="s">
        <v>85</v>
      </c>
      <c r="E515" s="68">
        <v>50</v>
      </c>
      <c r="F515" s="69" t="s">
        <v>21</v>
      </c>
      <c r="G515" s="70" t="s">
        <v>99</v>
      </c>
      <c r="H515" s="71" t="s">
        <v>90</v>
      </c>
      <c r="I515" s="71" t="str">
        <f t="shared" si="30"/>
        <v>ce.0550701@ac-nancy-metz.fr</v>
      </c>
      <c r="J515" s="69" t="s">
        <v>100</v>
      </c>
      <c r="K515" s="69">
        <v>39</v>
      </c>
      <c r="L515" s="62">
        <f t="shared" si="31"/>
        <v>6.5</v>
      </c>
      <c r="M515" s="69">
        <f t="shared" si="32"/>
        <v>7</v>
      </c>
      <c r="N515" s="72"/>
      <c r="O515" s="72"/>
      <c r="P515" s="72"/>
      <c r="Q515" s="72"/>
      <c r="R515" s="65"/>
      <c r="S515" s="625" t="s">
        <v>1108</v>
      </c>
      <c r="T515" s="626">
        <v>44950</v>
      </c>
      <c r="U515" s="626">
        <v>44951</v>
      </c>
      <c r="V515" s="34" t="s">
        <v>1103</v>
      </c>
      <c r="W515" s="588"/>
      <c r="X515" s="12" t="s">
        <v>84</v>
      </c>
    </row>
    <row r="516" spans="1:24" s="1" customFormat="1" ht="18.75" customHeight="1" x14ac:dyDescent="0.25">
      <c r="A516" s="1401"/>
      <c r="B516" s="584"/>
      <c r="C516" s="1402"/>
      <c r="D516" s="12" t="s">
        <v>85</v>
      </c>
      <c r="E516" s="68">
        <v>50</v>
      </c>
      <c r="F516" s="69" t="s">
        <v>32</v>
      </c>
      <c r="G516" s="73" t="s">
        <v>101</v>
      </c>
      <c r="H516" s="71" t="s">
        <v>90</v>
      </c>
      <c r="I516" s="71" t="str">
        <f t="shared" si="30"/>
        <v>ce.0550004@ac-nancy-metz.fr</v>
      </c>
      <c r="J516" s="74" t="s">
        <v>102</v>
      </c>
      <c r="K516" s="74">
        <v>40</v>
      </c>
      <c r="L516" s="62">
        <f t="shared" si="31"/>
        <v>6.666666666666667</v>
      </c>
      <c r="M516" s="69">
        <f t="shared" si="32"/>
        <v>7</v>
      </c>
      <c r="N516" s="72"/>
      <c r="O516" s="72"/>
      <c r="P516" s="72"/>
      <c r="Q516" s="72"/>
      <c r="R516" s="65"/>
      <c r="S516" s="625" t="s">
        <v>1109</v>
      </c>
      <c r="T516" s="626">
        <v>44950</v>
      </c>
      <c r="U516" s="626">
        <v>44951</v>
      </c>
      <c r="V516" s="34" t="s">
        <v>1103</v>
      </c>
      <c r="W516" s="588"/>
      <c r="X516" s="12" t="s">
        <v>84</v>
      </c>
    </row>
    <row r="517" spans="1:24" s="1" customFormat="1" ht="18.75" customHeight="1" x14ac:dyDescent="0.25">
      <c r="A517" s="584" t="s">
        <v>54</v>
      </c>
      <c r="B517" s="584"/>
      <c r="C517" s="11" t="s">
        <v>103</v>
      </c>
      <c r="D517" s="12"/>
      <c r="E517" s="68"/>
      <c r="F517" s="12"/>
      <c r="G517" s="75"/>
      <c r="H517" s="40"/>
      <c r="I517" s="40"/>
      <c r="J517" s="76"/>
      <c r="K517" s="76"/>
      <c r="L517" s="12"/>
      <c r="M517" s="12"/>
      <c r="N517" s="41"/>
      <c r="O517" s="41"/>
      <c r="P517" s="41"/>
      <c r="Q517" s="41"/>
      <c r="R517" s="42"/>
      <c r="S517" s="41"/>
      <c r="T517" s="43"/>
      <c r="U517" s="43"/>
      <c r="V517" s="34"/>
      <c r="W517" s="588"/>
      <c r="X517" s="12"/>
    </row>
    <row r="518" spans="1:24" s="1" customFormat="1" ht="18.75" x14ac:dyDescent="0.3">
      <c r="A518" s="589"/>
      <c r="B518" s="589"/>
      <c r="C518" s="57"/>
      <c r="D518" s="12"/>
      <c r="E518" s="12"/>
      <c r="F518" s="12"/>
      <c r="G518" s="75"/>
      <c r="H518" s="40"/>
      <c r="I518" s="40"/>
      <c r="J518" s="76"/>
      <c r="K518" s="76"/>
      <c r="L518" s="62">
        <f t="shared" si="31"/>
        <v>0</v>
      </c>
      <c r="M518" s="12"/>
      <c r="N518" s="41"/>
      <c r="O518" s="41"/>
      <c r="P518" s="41"/>
      <c r="Q518" s="41"/>
      <c r="R518" s="42"/>
      <c r="S518" s="41"/>
      <c r="T518" s="43"/>
      <c r="U518" s="43"/>
      <c r="V518" s="34"/>
      <c r="W518" s="588"/>
      <c r="X518" s="12"/>
    </row>
    <row r="519" spans="1:24" s="1" customFormat="1" ht="18.75" customHeight="1" x14ac:dyDescent="0.25">
      <c r="A519" s="1401">
        <v>58</v>
      </c>
      <c r="B519" s="584"/>
      <c r="C519" s="1402">
        <v>1</v>
      </c>
      <c r="D519" s="12" t="s">
        <v>20</v>
      </c>
      <c r="E519" s="13">
        <v>45</v>
      </c>
      <c r="F519" s="14" t="s">
        <v>21</v>
      </c>
      <c r="G519" s="15" t="s">
        <v>22</v>
      </c>
      <c r="H519" s="16" t="s">
        <v>23</v>
      </c>
      <c r="I519" s="16" t="str">
        <f t="shared" si="30"/>
        <v>ce.0881369@ac-nancy-metz.fr</v>
      </c>
      <c r="J519" s="14" t="s">
        <v>24</v>
      </c>
      <c r="K519" s="14">
        <v>38</v>
      </c>
      <c r="L519" s="62">
        <f t="shared" si="31"/>
        <v>6.333333333333333</v>
      </c>
      <c r="M519" s="14">
        <f t="shared" si="32"/>
        <v>7</v>
      </c>
      <c r="N519" s="18">
        <f>SUM(M519:M526)</f>
        <v>72</v>
      </c>
      <c r="O519" s="18"/>
      <c r="P519" s="18"/>
      <c r="Q519" s="18"/>
      <c r="R519" s="20" t="s">
        <v>1110</v>
      </c>
      <c r="S519" s="594" t="s">
        <v>1102</v>
      </c>
      <c r="T519" s="595">
        <v>44950</v>
      </c>
      <c r="U519" s="595">
        <v>44951</v>
      </c>
      <c r="V519" s="34" t="s">
        <v>1111</v>
      </c>
      <c r="W519" s="611"/>
      <c r="X519" s="12" t="s">
        <v>109</v>
      </c>
    </row>
    <row r="520" spans="1:24" s="1" customFormat="1" ht="18.75" customHeight="1" x14ac:dyDescent="0.25">
      <c r="A520" s="1401"/>
      <c r="B520" s="584"/>
      <c r="C520" s="1402"/>
      <c r="D520" s="12" t="s">
        <v>139</v>
      </c>
      <c r="E520" s="13">
        <v>45</v>
      </c>
      <c r="F520" s="14" t="s">
        <v>21</v>
      </c>
      <c r="G520" s="15" t="s">
        <v>29</v>
      </c>
      <c r="H520" s="16" t="s">
        <v>30</v>
      </c>
      <c r="I520" s="16" t="str">
        <f t="shared" si="30"/>
        <v>ce.0880002@ac-nancy-metz.fr</v>
      </c>
      <c r="J520" s="14" t="s">
        <v>31</v>
      </c>
      <c r="K520" s="14">
        <v>20</v>
      </c>
      <c r="L520" s="62">
        <f t="shared" si="31"/>
        <v>3.3333333333333335</v>
      </c>
      <c r="M520" s="14">
        <f t="shared" si="32"/>
        <v>4</v>
      </c>
      <c r="N520" s="18"/>
      <c r="O520" s="18"/>
      <c r="P520" s="18"/>
      <c r="Q520" s="18"/>
      <c r="R520" s="20"/>
      <c r="S520" s="594" t="s">
        <v>1104</v>
      </c>
      <c r="T520" s="595">
        <v>44950</v>
      </c>
      <c r="U520" s="595">
        <v>44951</v>
      </c>
      <c r="V520" s="34" t="s">
        <v>1111</v>
      </c>
      <c r="W520" s="611"/>
      <c r="X520" s="12" t="s">
        <v>109</v>
      </c>
    </row>
    <row r="521" spans="1:24" s="1" customFormat="1" ht="18.75" customHeight="1" x14ac:dyDescent="0.25">
      <c r="A521" s="1401"/>
      <c r="B521" s="584"/>
      <c r="C521" s="1402"/>
      <c r="D521" s="12" t="s">
        <v>139</v>
      </c>
      <c r="E521" s="13">
        <v>45</v>
      </c>
      <c r="F521" s="14" t="s">
        <v>32</v>
      </c>
      <c r="G521" s="26" t="s">
        <v>33</v>
      </c>
      <c r="H521" s="16" t="s">
        <v>30</v>
      </c>
      <c r="I521" s="16" t="str">
        <f t="shared" si="30"/>
        <v>ce.0880001@ac-nancy-metz.fr</v>
      </c>
      <c r="J521" s="27" t="s">
        <v>34</v>
      </c>
      <c r="K521" s="27">
        <v>39</v>
      </c>
      <c r="L521" s="62">
        <f t="shared" si="31"/>
        <v>6.5</v>
      </c>
      <c r="M521" s="14">
        <f t="shared" si="32"/>
        <v>7</v>
      </c>
      <c r="N521" s="18"/>
      <c r="O521" s="18"/>
      <c r="P521" s="18"/>
      <c r="Q521" s="18"/>
      <c r="R521" s="20"/>
      <c r="S521" s="594" t="s">
        <v>1105</v>
      </c>
      <c r="T521" s="595">
        <v>44950</v>
      </c>
      <c r="U521" s="595">
        <v>44951</v>
      </c>
      <c r="V521" s="34" t="s">
        <v>1111</v>
      </c>
      <c r="W521" s="611"/>
      <c r="X521" s="12" t="s">
        <v>109</v>
      </c>
    </row>
    <row r="522" spans="1:24" s="1" customFormat="1" ht="18.75" customHeight="1" x14ac:dyDescent="0.25">
      <c r="A522" s="1401"/>
      <c r="B522" s="584"/>
      <c r="C522" s="1402"/>
      <c r="D522" s="12" t="s">
        <v>139</v>
      </c>
      <c r="E522" s="13">
        <v>69</v>
      </c>
      <c r="F522" s="31" t="s">
        <v>35</v>
      </c>
      <c r="G522" s="29" t="s">
        <v>36</v>
      </c>
      <c r="H522" s="30" t="s">
        <v>37</v>
      </c>
      <c r="I522" s="30" t="str">
        <f t="shared" si="30"/>
        <v>ce.0880021@ac-nancy-metz.fr</v>
      </c>
      <c r="J522" s="31" t="s">
        <v>38</v>
      </c>
      <c r="K522" s="31">
        <v>120</v>
      </c>
      <c r="L522" s="62">
        <f t="shared" si="31"/>
        <v>20</v>
      </c>
      <c r="M522" s="31">
        <f t="shared" si="32"/>
        <v>20</v>
      </c>
      <c r="N522" s="32"/>
      <c r="O522" s="32"/>
      <c r="P522" s="32"/>
      <c r="Q522" s="33" t="s">
        <v>334</v>
      </c>
      <c r="R522" s="20"/>
      <c r="S522" s="594" t="s">
        <v>1106</v>
      </c>
      <c r="T522" s="595">
        <v>44950</v>
      </c>
      <c r="U522" s="595">
        <v>44951</v>
      </c>
      <c r="V522" s="34" t="s">
        <v>1111</v>
      </c>
      <c r="W522" s="611"/>
      <c r="X522" s="12" t="s">
        <v>109</v>
      </c>
    </row>
    <row r="523" spans="1:24" s="1" customFormat="1" ht="18.75" customHeight="1" x14ac:dyDescent="0.25">
      <c r="A523" s="1401"/>
      <c r="B523" s="584"/>
      <c r="C523" s="1402"/>
      <c r="D523" s="12" t="s">
        <v>139</v>
      </c>
      <c r="E523" s="13">
        <v>69</v>
      </c>
      <c r="F523" s="31" t="s">
        <v>21</v>
      </c>
      <c r="G523" s="29" t="s">
        <v>40</v>
      </c>
      <c r="H523" s="30" t="s">
        <v>41</v>
      </c>
      <c r="I523" s="30" t="str">
        <f t="shared" si="30"/>
        <v>ce.0881146@ac-nancy-metz.fr</v>
      </c>
      <c r="J523" s="31" t="s">
        <v>42</v>
      </c>
      <c r="K523" s="31">
        <v>63</v>
      </c>
      <c r="L523" s="62">
        <f t="shared" si="31"/>
        <v>10.5</v>
      </c>
      <c r="M523" s="31">
        <f t="shared" si="32"/>
        <v>11</v>
      </c>
      <c r="N523" s="32"/>
      <c r="O523" s="32"/>
      <c r="P523" s="32"/>
      <c r="Q523" s="32"/>
      <c r="R523" s="20"/>
      <c r="S523" s="594" t="s">
        <v>1107</v>
      </c>
      <c r="T523" s="595">
        <v>44950</v>
      </c>
      <c r="U523" s="595">
        <v>44951</v>
      </c>
      <c r="V523" s="34" t="s">
        <v>1111</v>
      </c>
      <c r="W523" s="588"/>
      <c r="X523" s="12" t="s">
        <v>109</v>
      </c>
    </row>
    <row r="524" spans="1:24" s="1" customFormat="1" ht="18.75" customHeight="1" x14ac:dyDescent="0.25">
      <c r="A524" s="1401"/>
      <c r="B524" s="584"/>
      <c r="C524" s="1402"/>
      <c r="D524" s="12" t="s">
        <v>139</v>
      </c>
      <c r="E524" s="13">
        <v>69</v>
      </c>
      <c r="F524" s="31" t="s">
        <v>21</v>
      </c>
      <c r="G524" s="29" t="s">
        <v>43</v>
      </c>
      <c r="H524" s="30" t="s">
        <v>41</v>
      </c>
      <c r="I524" s="30" t="str">
        <f t="shared" si="30"/>
        <v>ce.0880150@ac-nancy-metz.fr</v>
      </c>
      <c r="J524" s="31" t="s">
        <v>44</v>
      </c>
      <c r="K524" s="31">
        <v>48</v>
      </c>
      <c r="L524" s="62">
        <f t="shared" si="31"/>
        <v>8</v>
      </c>
      <c r="M524" s="31">
        <f t="shared" si="32"/>
        <v>8</v>
      </c>
      <c r="N524" s="32"/>
      <c r="O524" s="32"/>
      <c r="P524" s="32"/>
      <c r="Q524" s="32"/>
      <c r="R524" s="20"/>
      <c r="S524" s="594" t="s">
        <v>1108</v>
      </c>
      <c r="T524" s="595">
        <v>44950</v>
      </c>
      <c r="U524" s="595">
        <v>44951</v>
      </c>
      <c r="V524" s="34" t="s">
        <v>1111</v>
      </c>
      <c r="W524" s="588"/>
      <c r="X524" s="12" t="s">
        <v>109</v>
      </c>
    </row>
    <row r="525" spans="1:24" s="1" customFormat="1" ht="18.75" customHeight="1" x14ac:dyDescent="0.25">
      <c r="A525" s="1401"/>
      <c r="B525" s="584"/>
      <c r="C525" s="1402"/>
      <c r="D525" s="12" t="s">
        <v>139</v>
      </c>
      <c r="E525" s="13">
        <v>69</v>
      </c>
      <c r="F525" s="31" t="s">
        <v>45</v>
      </c>
      <c r="G525" s="29" t="s">
        <v>46</v>
      </c>
      <c r="H525" s="30" t="s">
        <v>37</v>
      </c>
      <c r="I525" s="30" t="str">
        <f t="shared" si="30"/>
        <v>ce.0881119@ac-nancy-metz.fr</v>
      </c>
      <c r="J525" s="35" t="s">
        <v>47</v>
      </c>
      <c r="K525" s="35">
        <v>39</v>
      </c>
      <c r="L525" s="62">
        <f t="shared" si="31"/>
        <v>6.5</v>
      </c>
      <c r="M525" s="31">
        <f t="shared" si="32"/>
        <v>7</v>
      </c>
      <c r="N525" s="32"/>
      <c r="O525" s="32"/>
      <c r="P525" s="32"/>
      <c r="Q525" s="32"/>
      <c r="R525" s="20"/>
      <c r="S525" s="594" t="s">
        <v>1109</v>
      </c>
      <c r="T525" s="595">
        <v>44950</v>
      </c>
      <c r="U525" s="595">
        <v>44951</v>
      </c>
      <c r="V525" s="34" t="s">
        <v>1111</v>
      </c>
      <c r="W525" s="588"/>
      <c r="X525" s="12" t="s">
        <v>109</v>
      </c>
    </row>
    <row r="526" spans="1:24" s="1" customFormat="1" ht="18.75" customHeight="1" x14ac:dyDescent="0.25">
      <c r="A526" s="1401"/>
      <c r="B526" s="584"/>
      <c r="C526" s="1402"/>
      <c r="D526" s="12" t="s">
        <v>110</v>
      </c>
      <c r="E526" s="68">
        <v>73</v>
      </c>
      <c r="F526" s="14" t="s">
        <v>50</v>
      </c>
      <c r="G526" s="15" t="s">
        <v>51</v>
      </c>
      <c r="H526" s="16" t="s">
        <v>52</v>
      </c>
      <c r="I526" s="16" t="str">
        <f t="shared" si="30"/>
        <v>ce.0880004@ac-nancy-metz.fr</v>
      </c>
      <c r="J526" s="14" t="s">
        <v>53</v>
      </c>
      <c r="K526" s="14">
        <v>48</v>
      </c>
      <c r="L526" s="62">
        <f t="shared" si="31"/>
        <v>8</v>
      </c>
      <c r="M526" s="14">
        <f t="shared" si="32"/>
        <v>8</v>
      </c>
      <c r="N526" s="18"/>
      <c r="O526" s="18"/>
      <c r="P526" s="18"/>
      <c r="Q526" s="18"/>
      <c r="R526" s="20"/>
      <c r="S526" s="21" t="s">
        <v>1112</v>
      </c>
      <c r="T526" s="23">
        <v>44950</v>
      </c>
      <c r="U526" s="22">
        <v>44951</v>
      </c>
      <c r="V526" s="34" t="s">
        <v>1111</v>
      </c>
      <c r="W526" s="588"/>
      <c r="X526" s="12" t="s">
        <v>109</v>
      </c>
    </row>
    <row r="527" spans="1:24" s="1" customFormat="1" ht="18.75" customHeight="1" x14ac:dyDescent="0.25">
      <c r="A527" s="11" t="s">
        <v>55</v>
      </c>
      <c r="B527" s="11"/>
      <c r="C527" s="11" t="s">
        <v>54</v>
      </c>
      <c r="D527" s="12"/>
      <c r="E527" s="68"/>
      <c r="F527" s="12"/>
      <c r="G527" s="39"/>
      <c r="H527" s="40"/>
      <c r="I527" s="40"/>
      <c r="J527" s="12"/>
      <c r="K527" s="12"/>
      <c r="L527" s="12"/>
      <c r="M527" s="12"/>
      <c r="N527" s="41"/>
      <c r="O527" s="41"/>
      <c r="P527" s="41"/>
      <c r="Q527" s="41"/>
      <c r="R527" s="42"/>
      <c r="S527" s="41"/>
      <c r="T527" s="43"/>
      <c r="U527" s="43"/>
      <c r="V527" s="34"/>
      <c r="W527" s="588"/>
      <c r="X527" s="12"/>
    </row>
    <row r="528" spans="1:24" s="1" customFormat="1" ht="18.75" x14ac:dyDescent="0.3">
      <c r="A528" s="57"/>
      <c r="B528" s="57"/>
      <c r="C528" s="57"/>
      <c r="D528" s="12"/>
      <c r="E528" s="12"/>
      <c r="F528" s="446"/>
      <c r="G528" s="75"/>
      <c r="H528" s="40"/>
      <c r="I528" s="40"/>
      <c r="J528" s="76"/>
      <c r="K528" s="76"/>
      <c r="L528" s="62">
        <f t="shared" si="31"/>
        <v>0</v>
      </c>
      <c r="M528" s="12"/>
      <c r="N528" s="41"/>
      <c r="O528" s="41"/>
      <c r="P528" s="41"/>
      <c r="Q528" s="41"/>
      <c r="R528" s="42"/>
      <c r="S528" s="41"/>
      <c r="T528" s="43"/>
      <c r="U528" s="43"/>
      <c r="V528" s="34"/>
      <c r="W528" s="588"/>
      <c r="X528" s="12"/>
    </row>
    <row r="529" spans="1:29" ht="18.75" customHeight="1" x14ac:dyDescent="0.25">
      <c r="A529" s="1401">
        <v>59</v>
      </c>
      <c r="B529" s="584"/>
      <c r="C529" s="1402">
        <v>4</v>
      </c>
      <c r="D529" s="12" t="s">
        <v>48</v>
      </c>
      <c r="E529" s="47">
        <v>63</v>
      </c>
      <c r="F529" s="315" t="s">
        <v>21</v>
      </c>
      <c r="G529" s="316" t="s">
        <v>104</v>
      </c>
      <c r="H529" s="317" t="s">
        <v>105</v>
      </c>
      <c r="I529" s="317" t="str">
        <f t="shared" si="30"/>
        <v>ce.0881446@ac-nancy-metz.fr</v>
      </c>
      <c r="J529" s="315" t="s">
        <v>106</v>
      </c>
      <c r="K529" s="315">
        <v>40</v>
      </c>
      <c r="L529" s="320">
        <f t="shared" si="31"/>
        <v>6.666666666666667</v>
      </c>
      <c r="M529" s="315">
        <f t="shared" si="32"/>
        <v>7</v>
      </c>
      <c r="N529" s="318">
        <f>SUM(M529:M537)</f>
        <v>72</v>
      </c>
      <c r="O529" s="318">
        <v>6</v>
      </c>
      <c r="P529" s="318"/>
      <c r="Q529" s="318"/>
      <c r="R529" s="667" t="s">
        <v>1113</v>
      </c>
      <c r="S529" s="668" t="s">
        <v>1102</v>
      </c>
      <c r="T529" s="769">
        <v>44950</v>
      </c>
      <c r="U529" s="451">
        <v>44951</v>
      </c>
      <c r="V529" s="34" t="s">
        <v>1114</v>
      </c>
      <c r="W529" s="611"/>
      <c r="X529" s="12" t="s">
        <v>138</v>
      </c>
    </row>
    <row r="530" spans="1:29" ht="18.75" customHeight="1" x14ac:dyDescent="0.25">
      <c r="A530" s="1401"/>
      <c r="B530" s="584"/>
      <c r="C530" s="1402"/>
      <c r="D530" s="12" t="s">
        <v>110</v>
      </c>
      <c r="E530" s="47">
        <v>63</v>
      </c>
      <c r="F530" s="315" t="s">
        <v>50</v>
      </c>
      <c r="G530" s="316" t="s">
        <v>104</v>
      </c>
      <c r="H530" s="317" t="s">
        <v>105</v>
      </c>
      <c r="I530" s="317" t="str">
        <f t="shared" si="30"/>
        <v>ce.0880030@ac-nancy-metz.fr</v>
      </c>
      <c r="J530" s="315" t="s">
        <v>111</v>
      </c>
      <c r="K530" s="315">
        <v>49</v>
      </c>
      <c r="L530" s="320">
        <f t="shared" si="31"/>
        <v>8.1666666666666661</v>
      </c>
      <c r="M530" s="315">
        <f t="shared" si="32"/>
        <v>9</v>
      </c>
      <c r="N530" s="318"/>
      <c r="O530" s="318">
        <v>5</v>
      </c>
      <c r="P530" s="318"/>
      <c r="Q530" s="318"/>
      <c r="R530" s="667"/>
      <c r="S530" s="668" t="s">
        <v>1104</v>
      </c>
      <c r="T530" s="769">
        <v>44950</v>
      </c>
      <c r="U530" s="451">
        <v>44951</v>
      </c>
      <c r="V530" s="34" t="s">
        <v>1114</v>
      </c>
      <c r="W530" s="611"/>
      <c r="X530" s="12" t="s">
        <v>138</v>
      </c>
    </row>
    <row r="531" spans="1:29" ht="18.75" customHeight="1" x14ac:dyDescent="0.25">
      <c r="A531" s="1401"/>
      <c r="B531" s="584"/>
      <c r="C531" s="1402"/>
      <c r="D531" s="12" t="s">
        <v>110</v>
      </c>
      <c r="E531" s="47">
        <v>63</v>
      </c>
      <c r="F531" s="315" t="s">
        <v>35</v>
      </c>
      <c r="G531" s="316" t="s">
        <v>112</v>
      </c>
      <c r="H531" s="317" t="s">
        <v>113</v>
      </c>
      <c r="I531" s="317" t="str">
        <f t="shared" si="30"/>
        <v>ce.0881664@ac-nancy-metz.fr</v>
      </c>
      <c r="J531" s="315" t="s">
        <v>114</v>
      </c>
      <c r="K531" s="315">
        <v>49</v>
      </c>
      <c r="L531" s="320">
        <f t="shared" si="31"/>
        <v>8.1666666666666661</v>
      </c>
      <c r="M531" s="315">
        <f t="shared" si="32"/>
        <v>9</v>
      </c>
      <c r="N531" s="318"/>
      <c r="O531" s="318">
        <v>11</v>
      </c>
      <c r="P531" s="318"/>
      <c r="Q531" s="318"/>
      <c r="R531" s="667"/>
      <c r="S531" s="668" t="s">
        <v>1105</v>
      </c>
      <c r="T531" s="769">
        <v>44950</v>
      </c>
      <c r="U531" s="22">
        <v>44951</v>
      </c>
      <c r="V531" s="34" t="s">
        <v>1114</v>
      </c>
      <c r="W531" s="613"/>
      <c r="X531" s="12" t="s">
        <v>138</v>
      </c>
    </row>
    <row r="532" spans="1:29" ht="18.75" customHeight="1" x14ac:dyDescent="0.25">
      <c r="A532" s="1401"/>
      <c r="B532" s="584"/>
      <c r="C532" s="1402"/>
      <c r="D532" s="12" t="s">
        <v>110</v>
      </c>
      <c r="E532" s="47">
        <v>63</v>
      </c>
      <c r="F532" s="315" t="s">
        <v>32</v>
      </c>
      <c r="G532" s="452" t="s">
        <v>116</v>
      </c>
      <c r="H532" s="317" t="s">
        <v>105</v>
      </c>
      <c r="I532" s="317" t="str">
        <f t="shared" si="30"/>
        <v>ce.0880031@ac-nancy-metz.fr</v>
      </c>
      <c r="J532" s="453" t="s">
        <v>117</v>
      </c>
      <c r="K532" s="453">
        <v>59</v>
      </c>
      <c r="L532" s="320">
        <f t="shared" si="31"/>
        <v>9.8333333333333339</v>
      </c>
      <c r="M532" s="315">
        <f t="shared" si="32"/>
        <v>10</v>
      </c>
      <c r="N532" s="318"/>
      <c r="O532" s="318"/>
      <c r="P532" s="318"/>
      <c r="Q532" s="33" t="s">
        <v>68</v>
      </c>
      <c r="R532" s="667"/>
      <c r="S532" s="668" t="s">
        <v>1106</v>
      </c>
      <c r="T532" s="769">
        <v>44950</v>
      </c>
      <c r="U532" s="22">
        <v>44951</v>
      </c>
      <c r="V532" s="34" t="s">
        <v>1114</v>
      </c>
      <c r="W532" s="588"/>
      <c r="X532" s="12" t="s">
        <v>138</v>
      </c>
    </row>
    <row r="533" spans="1:29" ht="18.75" customHeight="1" x14ac:dyDescent="0.25">
      <c r="A533" s="1401"/>
      <c r="B533" s="584"/>
      <c r="C533" s="1402"/>
      <c r="D533" s="12" t="s">
        <v>110</v>
      </c>
      <c r="E533" s="47">
        <v>30</v>
      </c>
      <c r="F533" s="353" t="s">
        <v>32</v>
      </c>
      <c r="G533" s="353" t="s">
        <v>119</v>
      </c>
      <c r="H533" s="353" t="s">
        <v>120</v>
      </c>
      <c r="I533" s="353" t="str">
        <f t="shared" si="30"/>
        <v>ce.0880057@ac-nancy-metz.fr</v>
      </c>
      <c r="J533" s="353" t="s">
        <v>121</v>
      </c>
      <c r="K533" s="353">
        <v>51</v>
      </c>
      <c r="L533" s="320">
        <f t="shared" si="31"/>
        <v>8.5</v>
      </c>
      <c r="M533" s="353">
        <f t="shared" si="32"/>
        <v>9</v>
      </c>
      <c r="N533" s="454"/>
      <c r="O533" s="454">
        <v>10</v>
      </c>
      <c r="P533" s="454"/>
      <c r="Q533" s="454"/>
      <c r="R533" s="667"/>
      <c r="S533" s="668" t="s">
        <v>1107</v>
      </c>
      <c r="T533" s="769">
        <v>44950</v>
      </c>
      <c r="U533" s="22">
        <v>44951</v>
      </c>
      <c r="V533" s="34" t="s">
        <v>1114</v>
      </c>
      <c r="W533" s="588"/>
      <c r="X533" s="12" t="s">
        <v>138</v>
      </c>
    </row>
    <row r="534" spans="1:29" ht="18.75" customHeight="1" x14ac:dyDescent="0.25">
      <c r="A534" s="1401"/>
      <c r="B534" s="584"/>
      <c r="C534" s="1402"/>
      <c r="D534" s="12" t="s">
        <v>110</v>
      </c>
      <c r="E534" s="47">
        <v>30</v>
      </c>
      <c r="F534" s="353" t="s">
        <v>21</v>
      </c>
      <c r="G534" s="353" t="s">
        <v>122</v>
      </c>
      <c r="H534" s="353" t="s">
        <v>123</v>
      </c>
      <c r="I534" s="353" t="str">
        <f t="shared" si="30"/>
        <v>ce.0881120@ac-nancy-metz.fr</v>
      </c>
      <c r="J534" s="353" t="s">
        <v>124</v>
      </c>
      <c r="K534" s="353">
        <v>45</v>
      </c>
      <c r="L534" s="320">
        <f t="shared" si="31"/>
        <v>7.5</v>
      </c>
      <c r="M534" s="353">
        <f t="shared" si="32"/>
        <v>8</v>
      </c>
      <c r="N534" s="454"/>
      <c r="O534" s="454"/>
      <c r="P534" s="454"/>
      <c r="Q534" s="454"/>
      <c r="R534" s="667"/>
      <c r="S534" s="668" t="s">
        <v>1108</v>
      </c>
      <c r="T534" s="769">
        <v>44950</v>
      </c>
      <c r="U534" s="22">
        <v>44951</v>
      </c>
      <c r="V534" s="34" t="s">
        <v>1114</v>
      </c>
      <c r="W534" s="588"/>
      <c r="X534" s="12" t="s">
        <v>138</v>
      </c>
    </row>
    <row r="535" spans="1:29" ht="18.75" customHeight="1" x14ac:dyDescent="0.25">
      <c r="A535" s="1401"/>
      <c r="B535" s="584"/>
      <c r="C535" s="1402"/>
      <c r="D535" s="12" t="s">
        <v>110</v>
      </c>
      <c r="E535" s="47">
        <v>30</v>
      </c>
      <c r="F535" s="353" t="s">
        <v>21</v>
      </c>
      <c r="G535" s="353" t="s">
        <v>125</v>
      </c>
      <c r="H535" s="353" t="s">
        <v>126</v>
      </c>
      <c r="I535" s="353" t="str">
        <f t="shared" si="30"/>
        <v>ce.0881410@ac-nancy-metz.fr</v>
      </c>
      <c r="J535" s="353" t="s">
        <v>127</v>
      </c>
      <c r="K535" s="353">
        <v>34</v>
      </c>
      <c r="L535" s="320">
        <f t="shared" si="31"/>
        <v>5.666666666666667</v>
      </c>
      <c r="M535" s="353">
        <f t="shared" si="32"/>
        <v>6</v>
      </c>
      <c r="N535" s="454"/>
      <c r="O535" s="454"/>
      <c r="P535" s="454"/>
      <c r="Q535" s="454"/>
      <c r="R535" s="667"/>
      <c r="S535" s="668" t="s">
        <v>1109</v>
      </c>
      <c r="T535" s="769">
        <v>44950</v>
      </c>
      <c r="U535" s="22">
        <v>44951</v>
      </c>
      <c r="V535" s="34" t="s">
        <v>1114</v>
      </c>
      <c r="W535" s="588"/>
      <c r="X535" s="12" t="s">
        <v>138</v>
      </c>
    </row>
    <row r="536" spans="1:29" ht="18.75" customHeight="1" x14ac:dyDescent="0.25">
      <c r="A536" s="1401"/>
      <c r="B536" s="584"/>
      <c r="C536" s="1402"/>
      <c r="D536" s="12" t="s">
        <v>110</v>
      </c>
      <c r="E536" s="68">
        <v>73</v>
      </c>
      <c r="F536" s="351" t="s">
        <v>21</v>
      </c>
      <c r="G536" s="352" t="s">
        <v>128</v>
      </c>
      <c r="H536" s="353" t="s">
        <v>52</v>
      </c>
      <c r="I536" s="353" t="str">
        <f t="shared" si="30"/>
        <v>ce.0880005@ac-nancy-metz.fr</v>
      </c>
      <c r="J536" s="351" t="s">
        <v>129</v>
      </c>
      <c r="K536" s="351">
        <v>56</v>
      </c>
      <c r="L536" s="320">
        <f t="shared" si="31"/>
        <v>9.3333333333333339</v>
      </c>
      <c r="M536" s="351">
        <f t="shared" si="32"/>
        <v>10</v>
      </c>
      <c r="N536" s="101"/>
      <c r="O536" s="101">
        <v>9</v>
      </c>
      <c r="P536" s="101"/>
      <c r="Q536" s="101"/>
      <c r="R536" s="667"/>
      <c r="S536" s="668" t="s">
        <v>1112</v>
      </c>
      <c r="T536" s="769">
        <v>44950</v>
      </c>
      <c r="U536" s="22">
        <v>44951</v>
      </c>
      <c r="V536" s="34" t="s">
        <v>1114</v>
      </c>
      <c r="W536" s="588"/>
      <c r="X536" s="12" t="s">
        <v>138</v>
      </c>
    </row>
    <row r="537" spans="1:29" ht="18.75" customHeight="1" x14ac:dyDescent="0.25">
      <c r="A537" s="1401"/>
      <c r="B537" s="584"/>
      <c r="C537" s="1402"/>
      <c r="D537" s="12" t="s">
        <v>110</v>
      </c>
      <c r="E537" s="68">
        <v>73</v>
      </c>
      <c r="F537" s="351" t="s">
        <v>21</v>
      </c>
      <c r="G537" s="352" t="s">
        <v>130</v>
      </c>
      <c r="H537" s="353" t="s">
        <v>131</v>
      </c>
      <c r="I537" s="353" t="str">
        <f t="shared" si="30"/>
        <v>ce.0880014@ac-nancy-metz.fr</v>
      </c>
      <c r="J537" s="351" t="s">
        <v>132</v>
      </c>
      <c r="K537" s="351">
        <v>23</v>
      </c>
      <c r="L537" s="320">
        <f t="shared" si="31"/>
        <v>3.8333333333333335</v>
      </c>
      <c r="M537" s="351">
        <f t="shared" si="32"/>
        <v>4</v>
      </c>
      <c r="N537" s="21"/>
      <c r="O537" s="21">
        <v>4</v>
      </c>
      <c r="P537" s="21"/>
      <c r="Q537" s="21"/>
      <c r="R537" s="667"/>
      <c r="S537" s="668" t="s">
        <v>1115</v>
      </c>
      <c r="T537" s="769">
        <v>44950</v>
      </c>
      <c r="U537" s="22">
        <v>44951</v>
      </c>
      <c r="V537" s="34" t="s">
        <v>1114</v>
      </c>
      <c r="W537" s="588"/>
      <c r="X537" s="12" t="s">
        <v>138</v>
      </c>
    </row>
    <row r="538" spans="1:29" ht="18.75" customHeight="1" x14ac:dyDescent="0.25">
      <c r="A538" s="10" t="s">
        <v>103</v>
      </c>
      <c r="B538" s="10"/>
      <c r="C538" s="11" t="s">
        <v>77</v>
      </c>
      <c r="D538" s="12"/>
      <c r="E538" s="68"/>
      <c r="F538" s="12"/>
      <c r="G538" s="39"/>
      <c r="H538" s="40"/>
      <c r="I538" s="40"/>
      <c r="J538" s="12"/>
      <c r="K538" s="12"/>
      <c r="L538" s="12"/>
      <c r="M538" s="12"/>
      <c r="N538" s="41"/>
      <c r="O538" s="41"/>
      <c r="P538" s="41"/>
      <c r="Q538" s="41"/>
      <c r="R538" s="42"/>
      <c r="S538" s="41"/>
      <c r="T538" s="43"/>
      <c r="U538" s="43"/>
      <c r="V538" s="34"/>
      <c r="W538" s="588"/>
      <c r="X538" s="12"/>
    </row>
    <row r="539" spans="1:29" ht="18.75" x14ac:dyDescent="0.3">
      <c r="A539" s="57"/>
      <c r="B539" s="57"/>
      <c r="C539" s="57"/>
      <c r="D539" s="12"/>
      <c r="E539" s="12"/>
      <c r="F539" s="12"/>
      <c r="G539" s="12"/>
      <c r="H539" s="12"/>
      <c r="I539" s="12"/>
      <c r="J539" s="12"/>
      <c r="K539" s="12"/>
      <c r="L539" s="62">
        <f t="shared" si="31"/>
        <v>0</v>
      </c>
      <c r="M539" s="12"/>
      <c r="N539" s="41"/>
      <c r="O539" s="41"/>
      <c r="P539" s="41"/>
      <c r="Q539" s="41"/>
      <c r="R539" s="42"/>
      <c r="S539" s="41"/>
      <c r="T539" s="41"/>
      <c r="U539" s="41"/>
      <c r="V539" s="199"/>
      <c r="W539" s="588"/>
      <c r="X539" s="12"/>
    </row>
    <row r="540" spans="1:29" ht="34.5" customHeight="1" x14ac:dyDescent="0.25">
      <c r="A540" s="1406">
        <v>60</v>
      </c>
      <c r="B540" s="584"/>
      <c r="C540" s="1409">
        <v>20</v>
      </c>
      <c r="D540" s="12" t="s">
        <v>531</v>
      </c>
      <c r="E540" s="13">
        <v>10</v>
      </c>
      <c r="F540" s="14" t="s">
        <v>50</v>
      </c>
      <c r="G540" s="15" t="s">
        <v>533</v>
      </c>
      <c r="H540" s="16" t="s">
        <v>469</v>
      </c>
      <c r="I540" s="16" t="str">
        <f t="shared" si="30"/>
        <v>ce.0570058@ac-nancy-metz.fr</v>
      </c>
      <c r="J540" s="14" t="s">
        <v>534</v>
      </c>
      <c r="K540" s="14">
        <v>201</v>
      </c>
      <c r="L540" s="62">
        <f t="shared" si="31"/>
        <v>33.5</v>
      </c>
      <c r="M540" s="14">
        <f t="shared" si="32"/>
        <v>34</v>
      </c>
      <c r="N540" s="18">
        <f>SUM(M540:M544)</f>
        <v>71</v>
      </c>
      <c r="O540" s="18"/>
      <c r="P540" s="18"/>
      <c r="Q540" s="246" t="s">
        <v>535</v>
      </c>
      <c r="R540" s="663" t="s">
        <v>1116</v>
      </c>
      <c r="S540" s="594" t="s">
        <v>1117</v>
      </c>
      <c r="T540" s="595">
        <v>44957</v>
      </c>
      <c r="U540" s="595">
        <v>44958</v>
      </c>
      <c r="V540" s="102" t="s">
        <v>1118</v>
      </c>
      <c r="W540" s="613"/>
      <c r="X540" s="588" t="s">
        <v>174</v>
      </c>
    </row>
    <row r="541" spans="1:29" ht="18.75" customHeight="1" x14ac:dyDescent="0.25">
      <c r="A541" s="1407"/>
      <c r="B541" s="584"/>
      <c r="C541" s="1410"/>
      <c r="D541" s="12" t="s">
        <v>531</v>
      </c>
      <c r="E541" s="13">
        <v>10</v>
      </c>
      <c r="F541" s="14" t="s">
        <v>21</v>
      </c>
      <c r="G541" s="15" t="s">
        <v>538</v>
      </c>
      <c r="H541" s="16" t="s">
        <v>469</v>
      </c>
      <c r="I541" s="16" t="str">
        <f t="shared" si="30"/>
        <v>ce.0572168@ac-nancy-metz.fr</v>
      </c>
      <c r="J541" s="14" t="s">
        <v>539</v>
      </c>
      <c r="K541" s="14">
        <v>44</v>
      </c>
      <c r="L541" s="62">
        <f t="shared" si="31"/>
        <v>7.333333333333333</v>
      </c>
      <c r="M541" s="14">
        <f t="shared" si="32"/>
        <v>8</v>
      </c>
      <c r="N541" s="18"/>
      <c r="O541" s="18"/>
      <c r="P541" s="18"/>
      <c r="Q541" s="18"/>
      <c r="R541" s="663"/>
      <c r="S541" s="594" t="s">
        <v>1117</v>
      </c>
      <c r="T541" s="595">
        <v>44957</v>
      </c>
      <c r="U541" s="595">
        <v>44958</v>
      </c>
      <c r="V541" s="102" t="s">
        <v>1118</v>
      </c>
      <c r="W541" s="611"/>
      <c r="X541" s="588" t="s">
        <v>174</v>
      </c>
    </row>
    <row r="542" spans="1:29" s="834" customFormat="1" ht="18.75" customHeight="1" x14ac:dyDescent="0.25">
      <c r="A542" s="1407"/>
      <c r="B542" s="830"/>
      <c r="C542" s="1410"/>
      <c r="D542" s="929" t="s">
        <v>497</v>
      </c>
      <c r="E542" s="953">
        <v>71</v>
      </c>
      <c r="F542" s="962" t="s">
        <v>21</v>
      </c>
      <c r="G542" s="963" t="s">
        <v>540</v>
      </c>
      <c r="H542" s="964" t="s">
        <v>541</v>
      </c>
      <c r="I542" s="773" t="str">
        <f t="shared" si="30"/>
        <v>ce.0570012@ac-nancy-metz.fr</v>
      </c>
      <c r="J542" s="715" t="s">
        <v>542</v>
      </c>
      <c r="K542" s="717">
        <f t="shared" ref="K542" si="33">(L542+12)</f>
        <v>65</v>
      </c>
      <c r="L542" s="715">
        <v>53</v>
      </c>
      <c r="M542" s="717">
        <v>9</v>
      </c>
      <c r="N542" s="715"/>
      <c r="O542" s="630"/>
      <c r="P542" s="630"/>
      <c r="Q542" s="630"/>
      <c r="R542" s="694"/>
      <c r="S542" s="592" t="s">
        <v>1117</v>
      </c>
      <c r="T542" s="593">
        <v>44957</v>
      </c>
      <c r="U542" s="593">
        <v>44958</v>
      </c>
      <c r="V542" s="840" t="s">
        <v>1118</v>
      </c>
      <c r="W542" s="965"/>
      <c r="X542" s="831" t="s">
        <v>174</v>
      </c>
      <c r="AA542" s="938"/>
    </row>
    <row r="543" spans="1:29" ht="18.75" customHeight="1" x14ac:dyDescent="0.25">
      <c r="A543" s="1407"/>
      <c r="B543" s="584"/>
      <c r="C543" s="1410"/>
      <c r="D543" s="12" t="s">
        <v>531</v>
      </c>
      <c r="E543" s="68">
        <v>61</v>
      </c>
      <c r="F543" s="17" t="s">
        <v>32</v>
      </c>
      <c r="G543" s="276" t="s">
        <v>544</v>
      </c>
      <c r="H543" s="274" t="s">
        <v>545</v>
      </c>
      <c r="I543" s="274" t="str">
        <f t="shared" si="30"/>
        <v>ce.0573211@ac-nancy-metz.fr</v>
      </c>
      <c r="J543" s="277" t="s">
        <v>546</v>
      </c>
      <c r="K543" s="277">
        <v>67</v>
      </c>
      <c r="L543" s="62">
        <f t="shared" si="31"/>
        <v>11.166666666666666</v>
      </c>
      <c r="M543" s="17">
        <f t="shared" si="32"/>
        <v>12</v>
      </c>
      <c r="N543" s="278"/>
      <c r="O543" s="278"/>
      <c r="P543" s="278"/>
      <c r="Q543" s="278"/>
      <c r="R543" s="663"/>
      <c r="S543" s="594" t="s">
        <v>1117</v>
      </c>
      <c r="T543" s="595">
        <v>44957</v>
      </c>
      <c r="U543" s="595">
        <v>44958</v>
      </c>
      <c r="V543" s="102" t="s">
        <v>1118</v>
      </c>
      <c r="W543" s="614"/>
      <c r="X543" s="588" t="s">
        <v>174</v>
      </c>
      <c r="AA543" s="158" t="s">
        <v>543</v>
      </c>
      <c r="AB543" s="155">
        <v>17</v>
      </c>
      <c r="AC543" s="177">
        <v>9</v>
      </c>
    </row>
    <row r="544" spans="1:29" ht="18.75" customHeight="1" x14ac:dyDescent="0.25">
      <c r="A544" s="1408"/>
      <c r="B544" s="584"/>
      <c r="C544" s="1411"/>
      <c r="D544" s="12" t="s">
        <v>531</v>
      </c>
      <c r="E544" s="68">
        <v>61</v>
      </c>
      <c r="F544" s="17" t="s">
        <v>21</v>
      </c>
      <c r="G544" s="276" t="s">
        <v>548</v>
      </c>
      <c r="H544" s="274" t="s">
        <v>545</v>
      </c>
      <c r="I544" s="274" t="str">
        <f t="shared" ref="I544:I607" si="34">"ce."&amp;LEFT(J544,7)&amp;"@ac-nancy-metz.fr"</f>
        <v>ce.0572082@ac-nancy-metz.fr</v>
      </c>
      <c r="J544" s="17" t="s">
        <v>549</v>
      </c>
      <c r="K544" s="17">
        <v>46</v>
      </c>
      <c r="L544" s="62">
        <f t="shared" ref="L544:L607" si="35">K544/6</f>
        <v>7.666666666666667</v>
      </c>
      <c r="M544" s="17">
        <f t="shared" ref="M544:M607" si="36">ROUNDUP(L544,0)</f>
        <v>8</v>
      </c>
      <c r="N544" s="278"/>
      <c r="O544" s="278"/>
      <c r="P544" s="278"/>
      <c r="Q544" s="278"/>
      <c r="R544" s="663"/>
      <c r="S544" s="594" t="s">
        <v>1117</v>
      </c>
      <c r="T544" s="595">
        <v>44957</v>
      </c>
      <c r="U544" s="595">
        <v>44958</v>
      </c>
      <c r="V544" s="102" t="s">
        <v>1118</v>
      </c>
      <c r="W544" s="588"/>
      <c r="X544" s="588" t="s">
        <v>174</v>
      </c>
    </row>
    <row r="545" spans="1:24" s="1" customFormat="1" ht="18.75" customHeight="1" x14ac:dyDescent="0.25">
      <c r="A545" s="11" t="s">
        <v>77</v>
      </c>
      <c r="B545" s="11"/>
      <c r="C545" s="11" t="s">
        <v>54</v>
      </c>
      <c r="D545" s="12"/>
      <c r="E545" s="68"/>
      <c r="F545" s="12"/>
      <c r="G545" s="39"/>
      <c r="H545" s="40"/>
      <c r="I545" s="40"/>
      <c r="J545" s="12"/>
      <c r="K545" s="12"/>
      <c r="L545" s="12"/>
      <c r="M545" s="12"/>
      <c r="N545" s="41"/>
      <c r="O545" s="41"/>
      <c r="P545" s="41"/>
      <c r="Q545" s="41"/>
      <c r="R545" s="42"/>
      <c r="S545" s="41"/>
      <c r="T545" s="43"/>
      <c r="U545" s="43"/>
      <c r="V545" s="102"/>
      <c r="W545" s="588"/>
      <c r="X545" s="12"/>
    </row>
    <row r="546" spans="1:24" s="1" customFormat="1" ht="18.75" x14ac:dyDescent="0.3">
      <c r="A546" s="57"/>
      <c r="B546" s="57"/>
      <c r="C546" s="57"/>
      <c r="D546" s="12"/>
      <c r="E546" s="12"/>
      <c r="F546" s="12"/>
      <c r="G546" s="12"/>
      <c r="H546" s="12"/>
      <c r="I546" s="12"/>
      <c r="J546" s="12"/>
      <c r="K546" s="12"/>
      <c r="L546" s="62">
        <f t="shared" si="35"/>
        <v>0</v>
      </c>
      <c r="M546" s="12"/>
      <c r="N546" s="41"/>
      <c r="O546" s="41"/>
      <c r="P546" s="41"/>
      <c r="Q546" s="41"/>
      <c r="R546" s="42"/>
      <c r="S546" s="41"/>
      <c r="T546" s="41"/>
      <c r="U546" s="41"/>
      <c r="V546" s="102"/>
      <c r="W546" s="588"/>
      <c r="X546" s="12"/>
    </row>
    <row r="547" spans="1:24" s="1" customFormat="1" ht="18.75" customHeight="1" x14ac:dyDescent="0.25">
      <c r="A547" s="1401">
        <v>61</v>
      </c>
      <c r="B547" s="584"/>
      <c r="C547" s="1402">
        <v>21</v>
      </c>
      <c r="D547" s="12" t="s">
        <v>56</v>
      </c>
      <c r="E547" s="13">
        <v>58</v>
      </c>
      <c r="F547" s="128" t="s">
        <v>21</v>
      </c>
      <c r="G547" s="129" t="s">
        <v>550</v>
      </c>
      <c r="H547" s="130" t="s">
        <v>551</v>
      </c>
      <c r="I547" s="130" t="str">
        <f t="shared" si="34"/>
        <v>ce.0541333@ac-nancy-metz.fr</v>
      </c>
      <c r="J547" s="128" t="s">
        <v>552</v>
      </c>
      <c r="K547" s="128">
        <v>35</v>
      </c>
      <c r="L547" s="62">
        <f t="shared" si="35"/>
        <v>5.833333333333333</v>
      </c>
      <c r="M547" s="128">
        <f t="shared" si="36"/>
        <v>6</v>
      </c>
      <c r="N547" s="131">
        <f>SUM(M547:M555)</f>
        <v>64</v>
      </c>
      <c r="O547" s="131"/>
      <c r="P547" s="131"/>
      <c r="Q547" s="131"/>
      <c r="R547" s="273" t="s">
        <v>1119</v>
      </c>
      <c r="S547" s="646" t="s">
        <v>1117</v>
      </c>
      <c r="T547" s="647">
        <v>44957</v>
      </c>
      <c r="U547" s="647">
        <v>44958</v>
      </c>
      <c r="V547" s="102" t="s">
        <v>1120</v>
      </c>
      <c r="W547" s="611"/>
      <c r="X547" s="620" t="s">
        <v>194</v>
      </c>
    </row>
    <row r="548" spans="1:24" s="1" customFormat="1" ht="18.75" customHeight="1" x14ac:dyDescent="0.25">
      <c r="A548" s="1401"/>
      <c r="B548" s="584"/>
      <c r="C548" s="1402"/>
      <c r="D548" s="12" t="s">
        <v>63</v>
      </c>
      <c r="E548" s="47">
        <v>1</v>
      </c>
      <c r="F548" s="200" t="s">
        <v>45</v>
      </c>
      <c r="G548" s="201" t="s">
        <v>555</v>
      </c>
      <c r="H548" s="202" t="s">
        <v>58</v>
      </c>
      <c r="I548" s="202" t="str">
        <f t="shared" si="34"/>
        <v>ce.0541338@ac-nancy-metz.fr</v>
      </c>
      <c r="J548" s="279" t="s">
        <v>556</v>
      </c>
      <c r="K548" s="279">
        <v>41</v>
      </c>
      <c r="L548" s="62">
        <f t="shared" si="35"/>
        <v>6.833333333333333</v>
      </c>
      <c r="M548" s="200">
        <f t="shared" si="36"/>
        <v>7</v>
      </c>
      <c r="N548" s="203"/>
      <c r="O548" s="203"/>
      <c r="P548" s="203"/>
      <c r="Q548" s="203"/>
      <c r="R548" s="273"/>
      <c r="S548" s="646" t="s">
        <v>1117</v>
      </c>
      <c r="T548" s="647">
        <v>44957</v>
      </c>
      <c r="U548" s="647">
        <v>44958</v>
      </c>
      <c r="V548" s="102" t="s">
        <v>1120</v>
      </c>
      <c r="W548" s="611"/>
      <c r="X548" s="620" t="s">
        <v>194</v>
      </c>
    </row>
    <row r="549" spans="1:24" s="1" customFormat="1" ht="18.75" customHeight="1" x14ac:dyDescent="0.25">
      <c r="A549" s="1401"/>
      <c r="B549" s="584"/>
      <c r="C549" s="1402"/>
      <c r="D549" s="12" t="s">
        <v>63</v>
      </c>
      <c r="E549" s="13">
        <v>58</v>
      </c>
      <c r="F549" s="128" t="s">
        <v>21</v>
      </c>
      <c r="G549" s="129" t="s">
        <v>557</v>
      </c>
      <c r="H549" s="130" t="s">
        <v>558</v>
      </c>
      <c r="I549" s="130" t="str">
        <f t="shared" si="34"/>
        <v>ce.0542418@ac-nancy-metz.fr</v>
      </c>
      <c r="J549" s="128" t="s">
        <v>559</v>
      </c>
      <c r="K549" s="128">
        <v>57</v>
      </c>
      <c r="L549" s="62">
        <f t="shared" si="35"/>
        <v>9.5</v>
      </c>
      <c r="M549" s="128">
        <f t="shared" si="36"/>
        <v>10</v>
      </c>
      <c r="N549" s="131"/>
      <c r="O549" s="131"/>
      <c r="P549" s="131"/>
      <c r="Q549" s="131"/>
      <c r="R549" s="273"/>
      <c r="S549" s="646" t="s">
        <v>1117</v>
      </c>
      <c r="T549" s="647">
        <v>44957</v>
      </c>
      <c r="U549" s="647">
        <v>44958</v>
      </c>
      <c r="V549" s="102" t="s">
        <v>1120</v>
      </c>
      <c r="W549" s="611"/>
      <c r="X549" s="620" t="s">
        <v>194</v>
      </c>
    </row>
    <row r="550" spans="1:24" s="1" customFormat="1" ht="18.75" customHeight="1" x14ac:dyDescent="0.25">
      <c r="A550" s="1401"/>
      <c r="B550" s="584"/>
      <c r="C550" s="1402"/>
      <c r="D550" s="12" t="s">
        <v>63</v>
      </c>
      <c r="E550" s="13">
        <v>58</v>
      </c>
      <c r="F550" s="128" t="s">
        <v>32</v>
      </c>
      <c r="G550" s="129" t="s">
        <v>561</v>
      </c>
      <c r="H550" s="130" t="s">
        <v>562</v>
      </c>
      <c r="I550" s="130" t="str">
        <f t="shared" si="34"/>
        <v>ce.0540086@ac-nancy-metz.fr</v>
      </c>
      <c r="J550" s="133" t="s">
        <v>563</v>
      </c>
      <c r="K550" s="133">
        <v>52</v>
      </c>
      <c r="L550" s="62">
        <f t="shared" si="35"/>
        <v>8.6666666666666661</v>
      </c>
      <c r="M550" s="128">
        <f t="shared" si="36"/>
        <v>9</v>
      </c>
      <c r="N550" s="131"/>
      <c r="O550" s="131"/>
      <c r="P550" s="131"/>
      <c r="Q550" s="131" t="s">
        <v>419</v>
      </c>
      <c r="R550" s="273"/>
      <c r="S550" s="646" t="s">
        <v>1117</v>
      </c>
      <c r="T550" s="647">
        <v>44957</v>
      </c>
      <c r="U550" s="647">
        <v>44958</v>
      </c>
      <c r="V550" s="102" t="s">
        <v>1120</v>
      </c>
      <c r="W550" s="588"/>
      <c r="X550" s="620" t="s">
        <v>194</v>
      </c>
    </row>
    <row r="551" spans="1:24" s="1" customFormat="1" ht="18.75" customHeight="1" x14ac:dyDescent="0.25">
      <c r="A551" s="1401"/>
      <c r="B551" s="584"/>
      <c r="C551" s="1402"/>
      <c r="D551" s="12" t="s">
        <v>63</v>
      </c>
      <c r="E551" s="13">
        <v>58</v>
      </c>
      <c r="F551" s="128" t="s">
        <v>21</v>
      </c>
      <c r="G551" s="129" t="s">
        <v>564</v>
      </c>
      <c r="H551" s="130" t="s">
        <v>565</v>
      </c>
      <c r="I551" s="130" t="str">
        <f t="shared" si="34"/>
        <v>ce.0541332@ac-nancy-metz.fr</v>
      </c>
      <c r="J551" s="128" t="s">
        <v>566</v>
      </c>
      <c r="K551" s="128">
        <v>35</v>
      </c>
      <c r="L551" s="62">
        <f t="shared" si="35"/>
        <v>5.833333333333333</v>
      </c>
      <c r="M551" s="128">
        <f t="shared" si="36"/>
        <v>6</v>
      </c>
      <c r="N551" s="131"/>
      <c r="O551" s="131"/>
      <c r="P551" s="131"/>
      <c r="Q551" s="131"/>
      <c r="R551" s="273"/>
      <c r="S551" s="646" t="s">
        <v>1117</v>
      </c>
      <c r="T551" s="647">
        <v>44957</v>
      </c>
      <c r="U551" s="647">
        <v>44958</v>
      </c>
      <c r="V551" s="102" t="s">
        <v>1120</v>
      </c>
      <c r="W551" s="588"/>
      <c r="X551" s="620" t="s">
        <v>194</v>
      </c>
    </row>
    <row r="552" spans="1:24" s="1" customFormat="1" ht="18.75" customHeight="1" x14ac:dyDescent="0.25">
      <c r="A552" s="1401"/>
      <c r="B552" s="584"/>
      <c r="C552" s="1402"/>
      <c r="D552" s="12" t="s">
        <v>63</v>
      </c>
      <c r="E552" s="13">
        <v>58</v>
      </c>
      <c r="F552" s="128" t="s">
        <v>21</v>
      </c>
      <c r="G552" s="129" t="s">
        <v>567</v>
      </c>
      <c r="H552" s="130" t="s">
        <v>568</v>
      </c>
      <c r="I552" s="130" t="str">
        <f t="shared" si="34"/>
        <v>ce.0541470@ac-nancy-metz.fr</v>
      </c>
      <c r="J552" s="128" t="s">
        <v>569</v>
      </c>
      <c r="K552" s="128">
        <v>28</v>
      </c>
      <c r="L552" s="62">
        <f t="shared" si="35"/>
        <v>4.666666666666667</v>
      </c>
      <c r="M552" s="128">
        <f t="shared" si="36"/>
        <v>5</v>
      </c>
      <c r="N552" s="131"/>
      <c r="O552" s="131"/>
      <c r="P552" s="131"/>
      <c r="Q552" s="131"/>
      <c r="R552" s="273"/>
      <c r="S552" s="646" t="s">
        <v>1117</v>
      </c>
      <c r="T552" s="647">
        <v>44957</v>
      </c>
      <c r="U552" s="647">
        <v>44958</v>
      </c>
      <c r="V552" s="102" t="s">
        <v>1120</v>
      </c>
      <c r="W552" s="588"/>
      <c r="X552" s="620" t="s">
        <v>194</v>
      </c>
    </row>
    <row r="553" spans="1:24" s="1" customFormat="1" ht="18.75" customHeight="1" x14ac:dyDescent="0.25">
      <c r="A553" s="1401"/>
      <c r="B553" s="584"/>
      <c r="C553" s="1402"/>
      <c r="D553" s="12" t="s">
        <v>63</v>
      </c>
      <c r="E553" s="47">
        <v>17</v>
      </c>
      <c r="F553" s="135" t="s">
        <v>21</v>
      </c>
      <c r="G553" s="136" t="s">
        <v>570</v>
      </c>
      <c r="H553" s="137" t="s">
        <v>571</v>
      </c>
      <c r="I553" s="137" t="str">
        <f t="shared" si="34"/>
        <v>ce.0541471@ac-nancy-metz.fr</v>
      </c>
      <c r="J553" s="135" t="s">
        <v>572</v>
      </c>
      <c r="K553" s="135">
        <v>40</v>
      </c>
      <c r="L553" s="62">
        <f t="shared" si="35"/>
        <v>6.666666666666667</v>
      </c>
      <c r="M553" s="135">
        <f t="shared" si="36"/>
        <v>7</v>
      </c>
      <c r="N553" s="139"/>
      <c r="O553" s="139"/>
      <c r="P553" s="139"/>
      <c r="Q553" s="139"/>
      <c r="R553" s="273"/>
      <c r="S553" s="646" t="s">
        <v>1117</v>
      </c>
      <c r="T553" s="647">
        <v>44957</v>
      </c>
      <c r="U553" s="647">
        <v>44958</v>
      </c>
      <c r="V553" s="102" t="s">
        <v>1120</v>
      </c>
      <c r="W553" s="588"/>
      <c r="X553" s="620" t="s">
        <v>194</v>
      </c>
    </row>
    <row r="554" spans="1:24" s="1" customFormat="1" ht="18.75" customHeight="1" x14ac:dyDescent="0.25">
      <c r="A554" s="1401"/>
      <c r="B554" s="584"/>
      <c r="C554" s="1402"/>
      <c r="D554" s="12" t="s">
        <v>63</v>
      </c>
      <c r="E554" s="13">
        <v>32</v>
      </c>
      <c r="F554" s="135" t="s">
        <v>32</v>
      </c>
      <c r="G554" s="136" t="s">
        <v>574</v>
      </c>
      <c r="H554" s="137" t="s">
        <v>575</v>
      </c>
      <c r="I554" s="137" t="str">
        <f t="shared" si="34"/>
        <v>ce.0541605@ac-nancy-metz.fr</v>
      </c>
      <c r="J554" s="135" t="s">
        <v>576</v>
      </c>
      <c r="K554" s="280">
        <v>34</v>
      </c>
      <c r="L554" s="62">
        <f t="shared" si="35"/>
        <v>5.666666666666667</v>
      </c>
      <c r="M554" s="280">
        <f t="shared" si="36"/>
        <v>6</v>
      </c>
      <c r="N554" s="281"/>
      <c r="O554" s="281"/>
      <c r="P554" s="281"/>
      <c r="Q554" s="281"/>
      <c r="R554" s="273"/>
      <c r="S554" s="770" t="s">
        <v>1117</v>
      </c>
      <c r="T554" s="665">
        <v>44957</v>
      </c>
      <c r="U554" s="665">
        <v>44958</v>
      </c>
      <c r="V554" s="102" t="s">
        <v>1120</v>
      </c>
      <c r="W554" s="588"/>
      <c r="X554" s="620" t="s">
        <v>194</v>
      </c>
    </row>
    <row r="555" spans="1:24" s="1" customFormat="1" ht="18.75" customHeight="1" x14ac:dyDescent="0.25">
      <c r="A555" s="1401"/>
      <c r="B555" s="584"/>
      <c r="C555" s="1402"/>
      <c r="D555" s="12" t="s">
        <v>63</v>
      </c>
      <c r="E555" s="13">
        <v>32</v>
      </c>
      <c r="F555" s="135" t="s">
        <v>21</v>
      </c>
      <c r="G555" s="136" t="s">
        <v>577</v>
      </c>
      <c r="H555" s="137" t="s">
        <v>575</v>
      </c>
      <c r="I555" s="137" t="str">
        <f t="shared" si="34"/>
        <v>ce.0541578@ac-nancy-metz.fr</v>
      </c>
      <c r="J555" s="135" t="s">
        <v>578</v>
      </c>
      <c r="K555" s="135">
        <v>47</v>
      </c>
      <c r="L555" s="62">
        <f t="shared" si="35"/>
        <v>7.833333333333333</v>
      </c>
      <c r="M555" s="135">
        <f t="shared" si="36"/>
        <v>8</v>
      </c>
      <c r="N555" s="139"/>
      <c r="O555" s="139"/>
      <c r="P555" s="139"/>
      <c r="Q555" s="139"/>
      <c r="R555" s="273"/>
      <c r="S555" s="646" t="s">
        <v>1117</v>
      </c>
      <c r="T555" s="647">
        <v>44957</v>
      </c>
      <c r="U555" s="647">
        <v>44958</v>
      </c>
      <c r="V555" s="102" t="s">
        <v>1120</v>
      </c>
      <c r="W555" s="588"/>
      <c r="X555" s="620" t="s">
        <v>194</v>
      </c>
    </row>
    <row r="556" spans="1:24" s="1" customFormat="1" ht="18.75" customHeight="1" x14ac:dyDescent="0.25">
      <c r="A556" s="584" t="s">
        <v>54</v>
      </c>
      <c r="B556" s="584"/>
      <c r="C556" s="11" t="s">
        <v>55</v>
      </c>
      <c r="D556" s="12"/>
      <c r="E556" s="13"/>
      <c r="F556" s="12"/>
      <c r="G556" s="39"/>
      <c r="H556" s="40"/>
      <c r="I556" s="40"/>
      <c r="J556" s="12"/>
      <c r="K556" s="12"/>
      <c r="L556" s="12"/>
      <c r="M556" s="12"/>
      <c r="N556" s="41"/>
      <c r="O556" s="41"/>
      <c r="P556" s="41"/>
      <c r="Q556" s="41"/>
      <c r="R556" s="42"/>
      <c r="S556" s="41"/>
      <c r="T556" s="43"/>
      <c r="U556" s="43"/>
      <c r="V556" s="102"/>
      <c r="W556" s="588"/>
      <c r="X556" s="12"/>
    </row>
    <row r="557" spans="1:24" s="1" customFormat="1" ht="18.75" x14ac:dyDescent="0.3">
      <c r="A557" s="589"/>
      <c r="B557" s="589"/>
      <c r="C557" s="57"/>
      <c r="D557" s="12"/>
      <c r="E557" s="112"/>
      <c r="F557" s="12"/>
      <c r="G557" s="39"/>
      <c r="H557" s="40"/>
      <c r="I557" s="40"/>
      <c r="J557" s="12"/>
      <c r="K557" s="12"/>
      <c r="L557" s="62">
        <f t="shared" si="35"/>
        <v>0</v>
      </c>
      <c r="M557" s="12"/>
      <c r="N557" s="41"/>
      <c r="O557" s="41"/>
      <c r="P557" s="41"/>
      <c r="Q557" s="41"/>
      <c r="R557" s="42"/>
      <c r="S557" s="41"/>
      <c r="T557" s="41"/>
      <c r="U557" s="41"/>
      <c r="V557" s="102"/>
      <c r="W557" s="588"/>
      <c r="X557" s="12"/>
    </row>
    <row r="558" spans="1:24" s="1" customFormat="1" ht="18.75" customHeight="1" x14ac:dyDescent="0.25">
      <c r="A558" s="1401">
        <v>62</v>
      </c>
      <c r="B558" s="584"/>
      <c r="C558" s="1402">
        <v>5</v>
      </c>
      <c r="D558" s="12" t="s">
        <v>20</v>
      </c>
      <c r="E558" s="13">
        <v>31</v>
      </c>
      <c r="F558" s="320" t="s">
        <v>21</v>
      </c>
      <c r="G558" s="326" t="s">
        <v>133</v>
      </c>
      <c r="H558" s="322" t="s">
        <v>134</v>
      </c>
      <c r="I558" s="322" t="str">
        <f t="shared" si="34"/>
        <v>ce.0880034@ac-nancy-metz.fr</v>
      </c>
      <c r="J558" s="320" t="s">
        <v>135</v>
      </c>
      <c r="K558" s="320">
        <v>15</v>
      </c>
      <c r="L558" s="62">
        <f t="shared" si="35"/>
        <v>2.5</v>
      </c>
      <c r="M558" s="320">
        <f t="shared" si="36"/>
        <v>3</v>
      </c>
      <c r="N558" s="324">
        <f>SUM(M558:M567)</f>
        <v>71</v>
      </c>
      <c r="O558" s="324"/>
      <c r="P558" s="324"/>
      <c r="Q558" s="324"/>
      <c r="R558" s="350" t="s">
        <v>1121</v>
      </c>
      <c r="S558" s="324" t="s">
        <v>1117</v>
      </c>
      <c r="T558" s="325">
        <v>44957</v>
      </c>
      <c r="U558" s="325">
        <v>44958</v>
      </c>
      <c r="V558" s="102" t="s">
        <v>1122</v>
      </c>
      <c r="W558" s="611"/>
      <c r="X558" s="12" t="s">
        <v>219</v>
      </c>
    </row>
    <row r="559" spans="1:24" s="1" customFormat="1" ht="18.75" customHeight="1" x14ac:dyDescent="0.25">
      <c r="A559" s="1401"/>
      <c r="B559" s="584"/>
      <c r="C559" s="1402"/>
      <c r="D559" s="12" t="s">
        <v>139</v>
      </c>
      <c r="E559" s="13">
        <v>31</v>
      </c>
      <c r="F559" s="320" t="s">
        <v>21</v>
      </c>
      <c r="G559" s="326" t="s">
        <v>140</v>
      </c>
      <c r="H559" s="322" t="s">
        <v>141</v>
      </c>
      <c r="I559" s="322" t="str">
        <f t="shared" si="34"/>
        <v>ce.0880156@ac-nancy-metz.fr</v>
      </c>
      <c r="J559" s="320" t="s">
        <v>142</v>
      </c>
      <c r="K559" s="320">
        <v>38</v>
      </c>
      <c r="L559" s="62">
        <f t="shared" si="35"/>
        <v>6.333333333333333</v>
      </c>
      <c r="M559" s="320">
        <f t="shared" si="36"/>
        <v>7</v>
      </c>
      <c r="N559" s="324"/>
      <c r="O559" s="324"/>
      <c r="P559" s="324"/>
      <c r="Q559" s="324"/>
      <c r="R559" s="350"/>
      <c r="S559" s="324" t="s">
        <v>1117</v>
      </c>
      <c r="T559" s="325">
        <v>44957</v>
      </c>
      <c r="U559" s="325">
        <v>44958</v>
      </c>
      <c r="V559" s="102" t="s">
        <v>1122</v>
      </c>
      <c r="W559" s="611"/>
      <c r="X559" s="12" t="s">
        <v>219</v>
      </c>
    </row>
    <row r="560" spans="1:24" s="1" customFormat="1" ht="18.75" customHeight="1" x14ac:dyDescent="0.25">
      <c r="A560" s="1401"/>
      <c r="B560" s="584"/>
      <c r="C560" s="1402"/>
      <c r="D560" s="12" t="s">
        <v>139</v>
      </c>
      <c r="E560" s="13">
        <v>31</v>
      </c>
      <c r="F560" s="320" t="s">
        <v>32</v>
      </c>
      <c r="G560" s="321" t="s">
        <v>145</v>
      </c>
      <c r="H560" s="322" t="s">
        <v>146</v>
      </c>
      <c r="I560" s="322" t="str">
        <f t="shared" si="34"/>
        <v>ce.0880013@ac-nancy-metz.fr</v>
      </c>
      <c r="J560" s="323" t="s">
        <v>147</v>
      </c>
      <c r="K560" s="323">
        <v>56</v>
      </c>
      <c r="L560" s="62">
        <f t="shared" si="35"/>
        <v>9.3333333333333339</v>
      </c>
      <c r="M560" s="320">
        <f t="shared" si="36"/>
        <v>10</v>
      </c>
      <c r="N560" s="324"/>
      <c r="O560" s="324"/>
      <c r="P560" s="324"/>
      <c r="Q560" s="324" t="s">
        <v>1123</v>
      </c>
      <c r="R560" s="350"/>
      <c r="S560" s="324" t="s">
        <v>1117</v>
      </c>
      <c r="T560" s="325">
        <v>44957</v>
      </c>
      <c r="U560" s="325">
        <v>44958</v>
      </c>
      <c r="V560" s="102" t="s">
        <v>1122</v>
      </c>
      <c r="W560" s="611"/>
      <c r="X560" s="12" t="s">
        <v>219</v>
      </c>
    </row>
    <row r="561" spans="1:24" s="1" customFormat="1" ht="18.75" customHeight="1" x14ac:dyDescent="0.25">
      <c r="A561" s="1401"/>
      <c r="B561" s="584"/>
      <c r="C561" s="1402"/>
      <c r="D561" s="12" t="s">
        <v>139</v>
      </c>
      <c r="E561" s="13">
        <v>31</v>
      </c>
      <c r="F561" s="320" t="s">
        <v>21</v>
      </c>
      <c r="G561" s="326" t="s">
        <v>148</v>
      </c>
      <c r="H561" s="322" t="s">
        <v>146</v>
      </c>
      <c r="I561" s="322" t="str">
        <f t="shared" si="34"/>
        <v>ce.0881102@ac-nancy-metz.fr</v>
      </c>
      <c r="J561" s="320" t="s">
        <v>149</v>
      </c>
      <c r="K561" s="320">
        <v>41</v>
      </c>
      <c r="L561" s="62">
        <f t="shared" si="35"/>
        <v>6.833333333333333</v>
      </c>
      <c r="M561" s="320">
        <f t="shared" si="36"/>
        <v>7</v>
      </c>
      <c r="N561" s="324"/>
      <c r="O561" s="324"/>
      <c r="P561" s="324"/>
      <c r="Q561" s="324"/>
      <c r="R561" s="350"/>
      <c r="S561" s="324" t="s">
        <v>1117</v>
      </c>
      <c r="T561" s="325">
        <v>44957</v>
      </c>
      <c r="U561" s="22">
        <v>44958</v>
      </c>
      <c r="V561" s="102" t="s">
        <v>1122</v>
      </c>
      <c r="W561" s="588"/>
      <c r="X561" s="12" t="s">
        <v>219</v>
      </c>
    </row>
    <row r="562" spans="1:24" s="1" customFormat="1" ht="18.75" customHeight="1" x14ac:dyDescent="0.25">
      <c r="A562" s="1401"/>
      <c r="B562" s="584"/>
      <c r="C562" s="1402"/>
      <c r="D562" s="12" t="s">
        <v>139</v>
      </c>
      <c r="E562" s="47">
        <v>16</v>
      </c>
      <c r="F562" s="320" t="s">
        <v>21</v>
      </c>
      <c r="G562" s="326" t="s">
        <v>150</v>
      </c>
      <c r="H562" s="322" t="s">
        <v>151</v>
      </c>
      <c r="I562" s="322" t="str">
        <f t="shared" si="34"/>
        <v>ce.0881103@ac-nancy-metz.fr</v>
      </c>
      <c r="J562" s="320" t="s">
        <v>152</v>
      </c>
      <c r="K562" s="320">
        <v>25</v>
      </c>
      <c r="L562" s="62">
        <f t="shared" si="35"/>
        <v>4.166666666666667</v>
      </c>
      <c r="M562" s="320">
        <f t="shared" si="36"/>
        <v>5</v>
      </c>
      <c r="N562" s="324"/>
      <c r="O562" s="324"/>
      <c r="P562" s="324"/>
      <c r="Q562" s="324"/>
      <c r="R562" s="350"/>
      <c r="S562" s="324" t="s">
        <v>1117</v>
      </c>
      <c r="T562" s="325">
        <v>44957</v>
      </c>
      <c r="U562" s="22">
        <v>44958</v>
      </c>
      <c r="V562" s="102" t="s">
        <v>1122</v>
      </c>
      <c r="W562" s="588"/>
      <c r="X562" s="12" t="s">
        <v>219</v>
      </c>
    </row>
    <row r="563" spans="1:24" s="1" customFormat="1" ht="18.75" customHeight="1" x14ac:dyDescent="0.25">
      <c r="A563" s="1401"/>
      <c r="B563" s="584"/>
      <c r="C563" s="1402"/>
      <c r="D563" s="12" t="s">
        <v>139</v>
      </c>
      <c r="E563" s="47">
        <v>16</v>
      </c>
      <c r="F563" s="320" t="s">
        <v>21</v>
      </c>
      <c r="G563" s="326" t="s">
        <v>153</v>
      </c>
      <c r="H563" s="322" t="s">
        <v>154</v>
      </c>
      <c r="I563" s="322" t="str">
        <f t="shared" si="34"/>
        <v>ce.0880041@ac-nancy-metz.fr</v>
      </c>
      <c r="J563" s="320" t="s">
        <v>155</v>
      </c>
      <c r="K563" s="320">
        <v>33</v>
      </c>
      <c r="L563" s="62">
        <f t="shared" si="35"/>
        <v>5.5</v>
      </c>
      <c r="M563" s="320">
        <f t="shared" si="36"/>
        <v>6</v>
      </c>
      <c r="N563" s="324"/>
      <c r="O563" s="324"/>
      <c r="P563" s="324"/>
      <c r="Q563" s="324"/>
      <c r="R563" s="350"/>
      <c r="S563" s="324" t="s">
        <v>1117</v>
      </c>
      <c r="T563" s="325">
        <v>44957</v>
      </c>
      <c r="U563" s="22">
        <v>44958</v>
      </c>
      <c r="V563" s="102" t="s">
        <v>1122</v>
      </c>
      <c r="W563" s="588"/>
      <c r="X563" s="12" t="s">
        <v>219</v>
      </c>
    </row>
    <row r="564" spans="1:24" s="1" customFormat="1" ht="18.75" customHeight="1" x14ac:dyDescent="0.25">
      <c r="A564" s="1401"/>
      <c r="B564" s="584"/>
      <c r="C564" s="1402"/>
      <c r="D564" s="12" t="s">
        <v>139</v>
      </c>
      <c r="E564" s="47">
        <v>16</v>
      </c>
      <c r="F564" s="320" t="s">
        <v>50</v>
      </c>
      <c r="G564" s="326" t="s">
        <v>153</v>
      </c>
      <c r="H564" s="322" t="s">
        <v>154</v>
      </c>
      <c r="I564" s="322" t="str">
        <f t="shared" si="34"/>
        <v>ce.0880040@ac-nancy-metz.fr</v>
      </c>
      <c r="J564" s="320" t="s">
        <v>157</v>
      </c>
      <c r="K564" s="320">
        <v>83</v>
      </c>
      <c r="L564" s="62">
        <f t="shared" si="35"/>
        <v>13.833333333333334</v>
      </c>
      <c r="M564" s="320">
        <f t="shared" si="36"/>
        <v>14</v>
      </c>
      <c r="N564" s="324"/>
      <c r="O564" s="324"/>
      <c r="P564" s="324"/>
      <c r="Q564" s="33" t="s">
        <v>419</v>
      </c>
      <c r="R564" s="350"/>
      <c r="S564" s="324" t="s">
        <v>1117</v>
      </c>
      <c r="T564" s="325">
        <v>44957</v>
      </c>
      <c r="U564" s="22">
        <v>44958</v>
      </c>
      <c r="V564" s="102" t="s">
        <v>1122</v>
      </c>
      <c r="W564" s="588"/>
      <c r="X564" s="12" t="s">
        <v>219</v>
      </c>
    </row>
    <row r="565" spans="1:24" s="1" customFormat="1" ht="18.75" customHeight="1" x14ac:dyDescent="0.25">
      <c r="A565" s="1401"/>
      <c r="B565" s="584"/>
      <c r="C565" s="1402"/>
      <c r="D565" s="12" t="s">
        <v>139</v>
      </c>
      <c r="E565" s="13">
        <v>57</v>
      </c>
      <c r="F565" s="351" t="s">
        <v>21</v>
      </c>
      <c r="G565" s="352" t="s">
        <v>158</v>
      </c>
      <c r="H565" s="353" t="s">
        <v>159</v>
      </c>
      <c r="I565" s="353" t="str">
        <f t="shared" si="34"/>
        <v>ce.0880035@ac-nancy-metz.fr</v>
      </c>
      <c r="J565" s="351" t="s">
        <v>160</v>
      </c>
      <c r="K565" s="351">
        <v>52</v>
      </c>
      <c r="L565" s="62">
        <f t="shared" si="35"/>
        <v>8.6666666666666661</v>
      </c>
      <c r="M565" s="351">
        <f t="shared" si="36"/>
        <v>9</v>
      </c>
      <c r="N565" s="101"/>
      <c r="O565" s="101"/>
      <c r="P565" s="101"/>
      <c r="Q565" s="101"/>
      <c r="R565" s="350"/>
      <c r="S565" s="101" t="s">
        <v>1117</v>
      </c>
      <c r="T565" s="433">
        <v>44957</v>
      </c>
      <c r="U565" s="22">
        <v>44958</v>
      </c>
      <c r="V565" s="102" t="s">
        <v>1122</v>
      </c>
      <c r="W565" s="588"/>
      <c r="X565" s="12" t="s">
        <v>219</v>
      </c>
    </row>
    <row r="566" spans="1:24" s="1" customFormat="1" ht="18.75" customHeight="1" x14ac:dyDescent="0.25">
      <c r="A566" s="1401"/>
      <c r="B566" s="584"/>
      <c r="C566" s="1402"/>
      <c r="D566" s="12" t="s">
        <v>139</v>
      </c>
      <c r="E566" s="13">
        <v>45</v>
      </c>
      <c r="F566" s="351" t="s">
        <v>21</v>
      </c>
      <c r="G566" s="352" t="s">
        <v>161</v>
      </c>
      <c r="H566" s="353" t="s">
        <v>162</v>
      </c>
      <c r="I566" s="353" t="str">
        <f t="shared" si="34"/>
        <v>ce.0881386@ac-nancy-metz.fr</v>
      </c>
      <c r="J566" s="351" t="s">
        <v>163</v>
      </c>
      <c r="K566" s="351">
        <v>27</v>
      </c>
      <c r="L566" s="62">
        <f t="shared" si="35"/>
        <v>4.5</v>
      </c>
      <c r="M566" s="351">
        <f t="shared" si="36"/>
        <v>5</v>
      </c>
      <c r="N566" s="101"/>
      <c r="O566" s="101"/>
      <c r="P566" s="101"/>
      <c r="Q566" s="101"/>
      <c r="R566" s="350"/>
      <c r="S566" s="101" t="s">
        <v>1117</v>
      </c>
      <c r="T566" s="433">
        <v>44957</v>
      </c>
      <c r="U566" s="22">
        <v>44958</v>
      </c>
      <c r="V566" s="102" t="s">
        <v>1122</v>
      </c>
      <c r="W566" s="588"/>
      <c r="X566" s="12" t="s">
        <v>219</v>
      </c>
    </row>
    <row r="567" spans="1:24" s="1" customFormat="1" ht="18.75" customHeight="1" x14ac:dyDescent="0.25">
      <c r="A567" s="1401"/>
      <c r="B567" s="584"/>
      <c r="C567" s="1402"/>
      <c r="D567" s="12" t="s">
        <v>139</v>
      </c>
      <c r="E567" s="47">
        <v>16</v>
      </c>
      <c r="F567" s="320" t="s">
        <v>21</v>
      </c>
      <c r="G567" s="326" t="s">
        <v>164</v>
      </c>
      <c r="H567" s="322" t="s">
        <v>165</v>
      </c>
      <c r="I567" s="322" t="str">
        <f t="shared" si="34"/>
        <v>ce.0880011@ac-nancy-metz.fr</v>
      </c>
      <c r="J567" s="320" t="s">
        <v>166</v>
      </c>
      <c r="K567" s="320">
        <v>27</v>
      </c>
      <c r="L567" s="62">
        <f t="shared" si="35"/>
        <v>4.5</v>
      </c>
      <c r="M567" s="320">
        <f t="shared" si="36"/>
        <v>5</v>
      </c>
      <c r="N567" s="324"/>
      <c r="O567" s="324"/>
      <c r="P567" s="324"/>
      <c r="Q567" s="324"/>
      <c r="R567" s="350"/>
      <c r="S567" s="324" t="s">
        <v>1117</v>
      </c>
      <c r="T567" s="325">
        <v>44957</v>
      </c>
      <c r="U567" s="22">
        <v>44958</v>
      </c>
      <c r="V567" s="102" t="s">
        <v>1122</v>
      </c>
      <c r="W567" s="588"/>
      <c r="X567" s="12" t="s">
        <v>219</v>
      </c>
    </row>
    <row r="568" spans="1:24" s="1" customFormat="1" ht="18.75" customHeight="1" x14ac:dyDescent="0.25">
      <c r="A568" s="584" t="s">
        <v>55</v>
      </c>
      <c r="B568" s="584"/>
      <c r="C568" s="11" t="s">
        <v>54</v>
      </c>
      <c r="D568" s="12"/>
      <c r="E568" s="47"/>
      <c r="F568" s="12"/>
      <c r="G568" s="39"/>
      <c r="H568" s="40"/>
      <c r="I568" s="40"/>
      <c r="J568" s="12"/>
      <c r="K568" s="12"/>
      <c r="L568" s="12"/>
      <c r="M568" s="12"/>
      <c r="N568" s="41"/>
      <c r="O568" s="41"/>
      <c r="P568" s="41"/>
      <c r="Q568" s="41"/>
      <c r="R568" s="42"/>
      <c r="S568" s="41"/>
      <c r="T568" s="43"/>
      <c r="U568" s="43"/>
      <c r="V568" s="102"/>
      <c r="W568" s="588"/>
      <c r="X568" s="12"/>
    </row>
    <row r="569" spans="1:24" s="1" customFormat="1" ht="18.75" x14ac:dyDescent="0.3">
      <c r="A569" s="589"/>
      <c r="B569" s="589"/>
      <c r="C569" s="57"/>
      <c r="D569" s="12"/>
      <c r="E569" s="12"/>
      <c r="F569" s="12"/>
      <c r="G569" s="12"/>
      <c r="H569" s="12"/>
      <c r="I569" s="12"/>
      <c r="J569" s="12"/>
      <c r="K569" s="12"/>
      <c r="L569" s="62">
        <f t="shared" si="35"/>
        <v>0</v>
      </c>
      <c r="M569" s="12"/>
      <c r="N569" s="41"/>
      <c r="O569" s="41"/>
      <c r="P569" s="41"/>
      <c r="Q569" s="41"/>
      <c r="R569" s="42"/>
      <c r="S569" s="41"/>
      <c r="T569" s="41"/>
      <c r="U569" s="41"/>
      <c r="V569" s="102"/>
      <c r="W569" s="588"/>
      <c r="X569" s="12"/>
    </row>
    <row r="570" spans="1:24" s="1" customFormat="1" ht="18.75" customHeight="1" x14ac:dyDescent="0.25">
      <c r="A570" s="1401">
        <v>63</v>
      </c>
      <c r="B570" s="584"/>
      <c r="C570" s="1402">
        <v>23</v>
      </c>
      <c r="D570" s="12" t="s">
        <v>167</v>
      </c>
      <c r="E570" s="47">
        <v>27</v>
      </c>
      <c r="F570" s="290" t="s">
        <v>50</v>
      </c>
      <c r="G570" s="291" t="s">
        <v>603</v>
      </c>
      <c r="H570" s="292" t="s">
        <v>604</v>
      </c>
      <c r="I570" s="292" t="str">
        <f t="shared" si="34"/>
        <v>ce.0570146@ac-nancy-metz.fr</v>
      </c>
      <c r="J570" s="290" t="s">
        <v>605</v>
      </c>
      <c r="K570" s="290">
        <v>120</v>
      </c>
      <c r="L570" s="152">
        <f t="shared" si="35"/>
        <v>20</v>
      </c>
      <c r="M570" s="290">
        <f t="shared" si="36"/>
        <v>20</v>
      </c>
      <c r="N570" s="294">
        <f>SUM(M570:M576)</f>
        <v>60</v>
      </c>
      <c r="O570" s="294"/>
      <c r="P570" s="294"/>
      <c r="Q570" s="697" t="s">
        <v>606</v>
      </c>
      <c r="R570" s="799" t="s">
        <v>1124</v>
      </c>
      <c r="S570" s="648" t="s">
        <v>1117</v>
      </c>
      <c r="T570" s="649">
        <v>44957</v>
      </c>
      <c r="U570" s="649">
        <v>44958</v>
      </c>
      <c r="V570" s="102" t="s">
        <v>1125</v>
      </c>
      <c r="W570" s="611"/>
      <c r="X570" s="12" t="s">
        <v>257</v>
      </c>
    </row>
    <row r="571" spans="1:24" s="1" customFormat="1" ht="18.75" customHeight="1" x14ac:dyDescent="0.25">
      <c r="A571" s="1401"/>
      <c r="B571" s="584"/>
      <c r="C571" s="1402"/>
      <c r="D571" s="12" t="s">
        <v>175</v>
      </c>
      <c r="E571" s="47">
        <v>27</v>
      </c>
      <c r="F571" s="290" t="s">
        <v>21</v>
      </c>
      <c r="G571" s="291" t="s">
        <v>603</v>
      </c>
      <c r="H571" s="292" t="s">
        <v>604</v>
      </c>
      <c r="I571" s="292" t="str">
        <f t="shared" si="34"/>
        <v>ce.0572585@ac-nancy-metz.fr</v>
      </c>
      <c r="J571" s="290" t="s">
        <v>610</v>
      </c>
      <c r="K571" s="290">
        <v>35</v>
      </c>
      <c r="L571" s="152">
        <f t="shared" si="35"/>
        <v>5.833333333333333</v>
      </c>
      <c r="M571" s="290">
        <f t="shared" si="36"/>
        <v>6</v>
      </c>
      <c r="N571" s="294"/>
      <c r="O571" s="294"/>
      <c r="P571" s="294"/>
      <c r="Q571" s="294"/>
      <c r="R571" s="799"/>
      <c r="S571" s="648" t="s">
        <v>1117</v>
      </c>
      <c r="T571" s="649">
        <v>44957</v>
      </c>
      <c r="U571" s="649">
        <v>44958</v>
      </c>
      <c r="V571" s="102" t="s">
        <v>1125</v>
      </c>
      <c r="W571" s="611"/>
      <c r="X571" s="12" t="s">
        <v>257</v>
      </c>
    </row>
    <row r="572" spans="1:24" s="1" customFormat="1" ht="18.75" customHeight="1" x14ac:dyDescent="0.25">
      <c r="A572" s="1401"/>
      <c r="B572" s="584"/>
      <c r="C572" s="1402"/>
      <c r="D572" s="12" t="s">
        <v>175</v>
      </c>
      <c r="E572" s="47">
        <v>27</v>
      </c>
      <c r="F572" s="290" t="s">
        <v>21</v>
      </c>
      <c r="G572" s="291" t="s">
        <v>611</v>
      </c>
      <c r="H572" s="292" t="s">
        <v>612</v>
      </c>
      <c r="I572" s="292" t="str">
        <f t="shared" si="34"/>
        <v>ce.0572017@ac-nancy-metz.fr</v>
      </c>
      <c r="J572" s="290" t="s">
        <v>613</v>
      </c>
      <c r="K572" s="290">
        <v>42</v>
      </c>
      <c r="L572" s="152">
        <f t="shared" si="35"/>
        <v>7</v>
      </c>
      <c r="M572" s="800">
        <f t="shared" si="36"/>
        <v>7</v>
      </c>
      <c r="N572" s="294"/>
      <c r="O572" s="294"/>
      <c r="P572" s="294"/>
      <c r="Q572" s="294"/>
      <c r="R572" s="799"/>
      <c r="S572" s="648" t="s">
        <v>1117</v>
      </c>
      <c r="T572" s="649">
        <v>44957</v>
      </c>
      <c r="U572" s="649">
        <v>44958</v>
      </c>
      <c r="V572" s="102" t="s">
        <v>1125</v>
      </c>
      <c r="W572" s="611"/>
      <c r="X572" s="12" t="s">
        <v>257</v>
      </c>
    </row>
    <row r="573" spans="1:24" s="1" customFormat="1" ht="18.75" customHeight="1" x14ac:dyDescent="0.25">
      <c r="A573" s="1401"/>
      <c r="B573" s="584"/>
      <c r="C573" s="1402"/>
      <c r="D573" s="12" t="s">
        <v>175</v>
      </c>
      <c r="E573" s="68">
        <v>12</v>
      </c>
      <c r="F573" s="290" t="s">
        <v>21</v>
      </c>
      <c r="G573" s="291" t="s">
        <v>564</v>
      </c>
      <c r="H573" s="292" t="s">
        <v>614</v>
      </c>
      <c r="I573" s="292" t="str">
        <f t="shared" si="34"/>
        <v>ce.0572172@ac-nancy-metz.fr</v>
      </c>
      <c r="J573" s="290" t="s">
        <v>615</v>
      </c>
      <c r="K573" s="290">
        <v>52</v>
      </c>
      <c r="L573" s="152">
        <f t="shared" si="35"/>
        <v>8.6666666666666661</v>
      </c>
      <c r="M573" s="290">
        <f t="shared" si="36"/>
        <v>9</v>
      </c>
      <c r="N573" s="294"/>
      <c r="O573" s="294"/>
      <c r="P573" s="294"/>
      <c r="Q573" s="294"/>
      <c r="R573" s="799"/>
      <c r="S573" s="648" t="s">
        <v>1117</v>
      </c>
      <c r="T573" s="649">
        <v>44957</v>
      </c>
      <c r="U573" s="649">
        <v>44958</v>
      </c>
      <c r="V573" s="102" t="s">
        <v>1125</v>
      </c>
      <c r="W573" s="588"/>
      <c r="X573" s="12" t="s">
        <v>257</v>
      </c>
    </row>
    <row r="574" spans="1:24" s="1" customFormat="1" ht="18.75" customHeight="1" x14ac:dyDescent="0.25">
      <c r="A574" s="1401"/>
      <c r="B574" s="584"/>
      <c r="C574" s="1402"/>
      <c r="D574" s="104" t="s">
        <v>175</v>
      </c>
      <c r="E574" s="121">
        <v>77</v>
      </c>
      <c r="F574" s="290" t="s">
        <v>21</v>
      </c>
      <c r="G574" s="291" t="s">
        <v>616</v>
      </c>
      <c r="H574" s="292" t="s">
        <v>617</v>
      </c>
      <c r="I574" s="292" t="str">
        <f t="shared" si="34"/>
        <v>ce.0572169@ac-nancy-metz.fr</v>
      </c>
      <c r="J574" s="290" t="s">
        <v>618</v>
      </c>
      <c r="K574" s="290">
        <v>28</v>
      </c>
      <c r="L574" s="152">
        <f t="shared" si="35"/>
        <v>4.666666666666667</v>
      </c>
      <c r="M574" s="290">
        <f t="shared" si="36"/>
        <v>5</v>
      </c>
      <c r="N574" s="294"/>
      <c r="O574" s="294"/>
      <c r="P574" s="294"/>
      <c r="Q574" s="294"/>
      <c r="R574" s="799"/>
      <c r="S574" s="648" t="s">
        <v>1117</v>
      </c>
      <c r="T574" s="649">
        <v>44957</v>
      </c>
      <c r="U574" s="649">
        <v>44958</v>
      </c>
      <c r="V574" s="102" t="s">
        <v>1125</v>
      </c>
      <c r="W574" s="588"/>
      <c r="X574" s="12" t="s">
        <v>257</v>
      </c>
    </row>
    <row r="575" spans="1:24" s="1" customFormat="1" ht="18.75" customHeight="1" x14ac:dyDescent="0.25">
      <c r="A575" s="1401"/>
      <c r="B575" s="584"/>
      <c r="C575" s="1402"/>
      <c r="D575" s="38" t="s">
        <v>175</v>
      </c>
      <c r="E575" s="68">
        <v>12</v>
      </c>
      <c r="F575" s="290" t="s">
        <v>21</v>
      </c>
      <c r="G575" s="291" t="s">
        <v>619</v>
      </c>
      <c r="H575" s="292" t="s">
        <v>620</v>
      </c>
      <c r="I575" s="292" t="str">
        <f t="shared" si="34"/>
        <v>ce.0572586@ac-nancy-metz.fr</v>
      </c>
      <c r="J575" s="290" t="s">
        <v>621</v>
      </c>
      <c r="K575" s="290">
        <v>33</v>
      </c>
      <c r="L575" s="152">
        <f t="shared" si="35"/>
        <v>5.5</v>
      </c>
      <c r="M575" s="290">
        <f t="shared" si="36"/>
        <v>6</v>
      </c>
      <c r="N575" s="294"/>
      <c r="O575" s="294"/>
      <c r="P575" s="294"/>
      <c r="Q575" s="294"/>
      <c r="R575" s="799"/>
      <c r="S575" s="648" t="s">
        <v>1117</v>
      </c>
      <c r="T575" s="649">
        <v>44957</v>
      </c>
      <c r="U575" s="649">
        <v>44958</v>
      </c>
      <c r="V575" s="102" t="s">
        <v>1125</v>
      </c>
      <c r="W575" s="588"/>
      <c r="X575" s="12" t="s">
        <v>257</v>
      </c>
    </row>
    <row r="576" spans="1:24" s="1" customFormat="1" ht="18.75" customHeight="1" x14ac:dyDescent="0.25">
      <c r="A576" s="1401"/>
      <c r="B576" s="584"/>
      <c r="C576" s="1402"/>
      <c r="D576" s="104" t="s">
        <v>175</v>
      </c>
      <c r="E576" s="47">
        <v>27</v>
      </c>
      <c r="F576" s="290" t="s">
        <v>21</v>
      </c>
      <c r="G576" s="291" t="s">
        <v>622</v>
      </c>
      <c r="H576" s="292" t="s">
        <v>623</v>
      </c>
      <c r="I576" s="292" t="str">
        <f t="shared" si="34"/>
        <v>ce.0572689@ac-nancy-metz.fr</v>
      </c>
      <c r="J576" s="290" t="s">
        <v>624</v>
      </c>
      <c r="K576" s="290">
        <v>39</v>
      </c>
      <c r="L576" s="152">
        <f t="shared" si="35"/>
        <v>6.5</v>
      </c>
      <c r="M576" s="800">
        <f t="shared" si="36"/>
        <v>7</v>
      </c>
      <c r="N576" s="294"/>
      <c r="O576" s="294"/>
      <c r="P576" s="294"/>
      <c r="Q576" s="294"/>
      <c r="R576" s="799"/>
      <c r="S576" s="648" t="s">
        <v>1117</v>
      </c>
      <c r="T576" s="649">
        <v>44957</v>
      </c>
      <c r="U576" s="649">
        <v>44958</v>
      </c>
      <c r="V576" s="102" t="s">
        <v>1125</v>
      </c>
      <c r="W576" s="588"/>
      <c r="X576" s="12" t="s">
        <v>257</v>
      </c>
    </row>
    <row r="577" spans="1:24" s="1" customFormat="1" ht="18.75" customHeight="1" x14ac:dyDescent="0.25">
      <c r="A577" s="584" t="s">
        <v>103</v>
      </c>
      <c r="B577" s="584"/>
      <c r="C577" s="11" t="s">
        <v>77</v>
      </c>
      <c r="D577" s="104"/>
      <c r="E577" s="47"/>
      <c r="F577" s="12"/>
      <c r="G577" s="39"/>
      <c r="H577" s="40"/>
      <c r="I577" s="40"/>
      <c r="J577" s="12"/>
      <c r="K577" s="12"/>
      <c r="L577" s="12"/>
      <c r="M577" s="112"/>
      <c r="N577" s="41"/>
      <c r="O577" s="41"/>
      <c r="P577" s="41"/>
      <c r="Q577" s="41"/>
      <c r="R577" s="42"/>
      <c r="S577" s="41"/>
      <c r="T577" s="43"/>
      <c r="U577" s="43"/>
      <c r="V577" s="102"/>
      <c r="W577" s="588"/>
      <c r="X577" s="12"/>
    </row>
    <row r="578" spans="1:24" s="1" customFormat="1" ht="18.75" x14ac:dyDescent="0.3">
      <c r="A578" s="589"/>
      <c r="B578" s="589"/>
      <c r="C578" s="57"/>
      <c r="D578" s="12"/>
      <c r="E578" s="12"/>
      <c r="F578" s="12"/>
      <c r="G578" s="39"/>
      <c r="H578" s="40"/>
      <c r="I578" s="40"/>
      <c r="J578" s="12"/>
      <c r="K578" s="12"/>
      <c r="L578" s="62">
        <f t="shared" si="35"/>
        <v>0</v>
      </c>
      <c r="M578" s="112"/>
      <c r="N578" s="41"/>
      <c r="O578" s="41"/>
      <c r="P578" s="41"/>
      <c r="Q578" s="41"/>
      <c r="R578" s="42"/>
      <c r="S578" s="41"/>
      <c r="T578" s="41"/>
      <c r="U578" s="41"/>
      <c r="V578" s="102"/>
      <c r="W578" s="588"/>
      <c r="X578" s="12"/>
    </row>
    <row r="579" spans="1:24" s="1" customFormat="1" ht="18.75" customHeight="1" x14ac:dyDescent="0.25">
      <c r="A579" s="1401">
        <v>64</v>
      </c>
      <c r="B579" s="584"/>
      <c r="C579" s="1402">
        <v>7</v>
      </c>
      <c r="D579" s="12" t="s">
        <v>48</v>
      </c>
      <c r="E579" s="13">
        <v>68</v>
      </c>
      <c r="F579" s="113" t="s">
        <v>21</v>
      </c>
      <c r="G579" s="114" t="s">
        <v>189</v>
      </c>
      <c r="H579" s="115" t="s">
        <v>190</v>
      </c>
      <c r="I579" s="115" t="str">
        <f t="shared" si="34"/>
        <v>ce.0880154@ac-nancy-metz.fr</v>
      </c>
      <c r="J579" s="113" t="s">
        <v>191</v>
      </c>
      <c r="K579" s="113">
        <v>45</v>
      </c>
      <c r="L579" s="62">
        <f t="shared" si="35"/>
        <v>7.5</v>
      </c>
      <c r="M579" s="113">
        <f t="shared" si="36"/>
        <v>8</v>
      </c>
      <c r="N579" s="116">
        <f>SUM(M579:M586)</f>
        <v>79</v>
      </c>
      <c r="O579" s="116"/>
      <c r="P579" s="116"/>
      <c r="Q579" s="116"/>
      <c r="R579" s="118" t="s">
        <v>1126</v>
      </c>
      <c r="S579" s="594" t="s">
        <v>1127</v>
      </c>
      <c r="T579" s="595">
        <v>44964</v>
      </c>
      <c r="U579" s="595">
        <v>44965</v>
      </c>
      <c r="V579" s="102" t="s">
        <v>1128</v>
      </c>
      <c r="W579" s="611"/>
      <c r="X579" s="12" t="s">
        <v>28</v>
      </c>
    </row>
    <row r="580" spans="1:24" s="1" customFormat="1" ht="18.75" customHeight="1" x14ac:dyDescent="0.25">
      <c r="A580" s="1401"/>
      <c r="B580" s="584"/>
      <c r="C580" s="1402"/>
      <c r="D580" s="12" t="s">
        <v>110</v>
      </c>
      <c r="E580" s="13">
        <v>68</v>
      </c>
      <c r="F580" s="113" t="s">
        <v>32</v>
      </c>
      <c r="G580" s="114" t="s">
        <v>195</v>
      </c>
      <c r="H580" s="115" t="s">
        <v>190</v>
      </c>
      <c r="I580" s="115" t="str">
        <f t="shared" si="34"/>
        <v>ce.0881140@ac-nancy-metz.fr</v>
      </c>
      <c r="J580" s="119" t="s">
        <v>196</v>
      </c>
      <c r="K580" s="119">
        <v>67</v>
      </c>
      <c r="L580" s="62">
        <f t="shared" si="35"/>
        <v>11.166666666666666</v>
      </c>
      <c r="M580" s="113">
        <f t="shared" si="36"/>
        <v>12</v>
      </c>
      <c r="N580" s="116"/>
      <c r="O580" s="116"/>
      <c r="P580" s="116"/>
      <c r="Q580" s="116"/>
      <c r="R580" s="118"/>
      <c r="S580" s="594" t="s">
        <v>1127</v>
      </c>
      <c r="T580" s="595">
        <v>44964</v>
      </c>
      <c r="U580" s="595">
        <v>44965</v>
      </c>
      <c r="V580" s="102" t="s">
        <v>1128</v>
      </c>
      <c r="W580" s="611"/>
      <c r="X580" s="12" t="s">
        <v>28</v>
      </c>
    </row>
    <row r="581" spans="1:24" s="1" customFormat="1" ht="18.75" customHeight="1" x14ac:dyDescent="0.25">
      <c r="A581" s="1401"/>
      <c r="B581" s="584"/>
      <c r="C581" s="1402"/>
      <c r="D581" s="12" t="s">
        <v>110</v>
      </c>
      <c r="E581" s="13">
        <v>68</v>
      </c>
      <c r="F581" s="113" t="s">
        <v>21</v>
      </c>
      <c r="G581" s="114" t="s">
        <v>197</v>
      </c>
      <c r="H581" s="115" t="s">
        <v>190</v>
      </c>
      <c r="I581" s="115" t="str">
        <f t="shared" si="34"/>
        <v>ce.0880155@ac-nancy-metz.fr</v>
      </c>
      <c r="J581" s="113" t="s">
        <v>198</v>
      </c>
      <c r="K581" s="113">
        <v>37</v>
      </c>
      <c r="L581" s="62">
        <f t="shared" si="35"/>
        <v>6.166666666666667</v>
      </c>
      <c r="M581" s="113">
        <f t="shared" si="36"/>
        <v>7</v>
      </c>
      <c r="N581" s="116"/>
      <c r="O581" s="116"/>
      <c r="P581" s="116"/>
      <c r="Q581" s="116"/>
      <c r="R581" s="118"/>
      <c r="S581" s="594" t="s">
        <v>1127</v>
      </c>
      <c r="T581" s="595">
        <v>44964</v>
      </c>
      <c r="U581" s="595">
        <v>44965</v>
      </c>
      <c r="V581" s="102" t="s">
        <v>1128</v>
      </c>
      <c r="W581" s="611"/>
      <c r="X581" s="12" t="s">
        <v>28</v>
      </c>
    </row>
    <row r="582" spans="1:24" s="1" customFormat="1" ht="18.75" customHeight="1" x14ac:dyDescent="0.25">
      <c r="A582" s="1401"/>
      <c r="B582" s="584"/>
      <c r="C582" s="1402"/>
      <c r="D582" s="12" t="s">
        <v>110</v>
      </c>
      <c r="E582" s="13">
        <v>68</v>
      </c>
      <c r="F582" s="113" t="s">
        <v>50</v>
      </c>
      <c r="G582" s="114" t="s">
        <v>200</v>
      </c>
      <c r="H582" s="115" t="s">
        <v>190</v>
      </c>
      <c r="I582" s="115" t="str">
        <f t="shared" si="34"/>
        <v>ce.0880153@ac-nancy-metz.fr</v>
      </c>
      <c r="J582" s="113" t="s">
        <v>201</v>
      </c>
      <c r="K582" s="113">
        <v>135</v>
      </c>
      <c r="L582" s="62">
        <f t="shared" si="35"/>
        <v>22.5</v>
      </c>
      <c r="M582" s="113">
        <f t="shared" si="36"/>
        <v>23</v>
      </c>
      <c r="N582" s="116"/>
      <c r="O582" s="116"/>
      <c r="P582" s="116"/>
      <c r="Q582" s="33" t="s">
        <v>1129</v>
      </c>
      <c r="R582" s="118"/>
      <c r="S582" s="594" t="s">
        <v>1127</v>
      </c>
      <c r="T582" s="595">
        <v>44964</v>
      </c>
      <c r="U582" s="595">
        <v>44965</v>
      </c>
      <c r="V582" s="102" t="s">
        <v>1128</v>
      </c>
      <c r="W582" s="588"/>
      <c r="X582" s="12" t="s">
        <v>28</v>
      </c>
    </row>
    <row r="583" spans="1:24" s="1" customFormat="1" ht="18.75" customHeight="1" x14ac:dyDescent="0.25">
      <c r="A583" s="1401"/>
      <c r="B583" s="584"/>
      <c r="C583" s="1402"/>
      <c r="D583" s="12" t="s">
        <v>110</v>
      </c>
      <c r="E583" s="121">
        <v>78</v>
      </c>
      <c r="F583" s="113" t="s">
        <v>21</v>
      </c>
      <c r="G583" s="114" t="s">
        <v>43</v>
      </c>
      <c r="H583" s="115" t="s">
        <v>202</v>
      </c>
      <c r="I583" s="115" t="str">
        <f t="shared" si="34"/>
        <v>ce.0880065@ac-nancy-metz.fr</v>
      </c>
      <c r="J583" s="113" t="s">
        <v>203</v>
      </c>
      <c r="K583" s="113">
        <v>43</v>
      </c>
      <c r="L583" s="62">
        <f t="shared" si="35"/>
        <v>7.166666666666667</v>
      </c>
      <c r="M583" s="113">
        <f t="shared" si="36"/>
        <v>8</v>
      </c>
      <c r="N583" s="116"/>
      <c r="O583" s="116"/>
      <c r="P583" s="116"/>
      <c r="Q583" s="116"/>
      <c r="R583" s="118"/>
      <c r="S583" s="594" t="s">
        <v>1127</v>
      </c>
      <c r="T583" s="595">
        <v>44964</v>
      </c>
      <c r="U583" s="595">
        <v>44965</v>
      </c>
      <c r="V583" s="102" t="s">
        <v>1128</v>
      </c>
      <c r="W583" s="588"/>
      <c r="X583" s="12" t="s">
        <v>28</v>
      </c>
    </row>
    <row r="584" spans="1:24" s="1" customFormat="1" ht="18.75" customHeight="1" x14ac:dyDescent="0.25">
      <c r="A584" s="1401"/>
      <c r="B584" s="584"/>
      <c r="C584" s="1402"/>
      <c r="D584" s="12" t="s">
        <v>110</v>
      </c>
      <c r="E584" s="121">
        <v>78</v>
      </c>
      <c r="F584" s="113" t="s">
        <v>21</v>
      </c>
      <c r="G584" s="114" t="s">
        <v>204</v>
      </c>
      <c r="H584" s="115" t="s">
        <v>205</v>
      </c>
      <c r="I584" s="115" t="str">
        <f t="shared" si="34"/>
        <v>ce.0880054@ac-nancy-metz.fr</v>
      </c>
      <c r="J584" s="113" t="s">
        <v>206</v>
      </c>
      <c r="K584" s="113">
        <v>52</v>
      </c>
      <c r="L584" s="62">
        <f t="shared" si="35"/>
        <v>8.6666666666666661</v>
      </c>
      <c r="M584" s="113">
        <f t="shared" si="36"/>
        <v>9</v>
      </c>
      <c r="N584" s="116"/>
      <c r="O584" s="116"/>
      <c r="P584" s="116"/>
      <c r="Q584" s="116"/>
      <c r="R584" s="118"/>
      <c r="S584" s="594" t="s">
        <v>1127</v>
      </c>
      <c r="T584" s="595">
        <v>44964</v>
      </c>
      <c r="U584" s="595">
        <v>44965</v>
      </c>
      <c r="V584" s="102" t="s">
        <v>1128</v>
      </c>
      <c r="W584" s="615"/>
      <c r="X584" s="12" t="s">
        <v>28</v>
      </c>
    </row>
    <row r="585" spans="1:24" s="1" customFormat="1" ht="18.75" customHeight="1" x14ac:dyDescent="0.25">
      <c r="A585" s="1401"/>
      <c r="B585" s="584"/>
      <c r="C585" s="1402"/>
      <c r="D585" s="12" t="s">
        <v>110</v>
      </c>
      <c r="E585" s="121">
        <v>78</v>
      </c>
      <c r="F585" s="113" t="s">
        <v>21</v>
      </c>
      <c r="G585" s="114" t="s">
        <v>207</v>
      </c>
      <c r="H585" s="115" t="s">
        <v>208</v>
      </c>
      <c r="I585" s="115" t="str">
        <f t="shared" si="34"/>
        <v>ce.0881397@ac-nancy-metz.fr</v>
      </c>
      <c r="J585" s="113" t="s">
        <v>209</v>
      </c>
      <c r="K585" s="113">
        <v>34</v>
      </c>
      <c r="L585" s="62">
        <f t="shared" si="35"/>
        <v>5.666666666666667</v>
      </c>
      <c r="M585" s="113">
        <f t="shared" si="36"/>
        <v>6</v>
      </c>
      <c r="N585" s="116"/>
      <c r="O585" s="116"/>
      <c r="P585" s="116"/>
      <c r="Q585" s="116"/>
      <c r="R585" s="118"/>
      <c r="S585" s="594" t="s">
        <v>1127</v>
      </c>
      <c r="T585" s="595">
        <v>44964</v>
      </c>
      <c r="U585" s="595">
        <v>44965</v>
      </c>
      <c r="V585" s="102" t="s">
        <v>1128</v>
      </c>
      <c r="W585" s="588"/>
      <c r="X585" s="12" t="s">
        <v>28</v>
      </c>
    </row>
    <row r="586" spans="1:24" s="1" customFormat="1" ht="18.75" customHeight="1" x14ac:dyDescent="0.25">
      <c r="A586" s="1401"/>
      <c r="B586" s="584"/>
      <c r="C586" s="1402"/>
      <c r="D586" s="12" t="s">
        <v>110</v>
      </c>
      <c r="E586" s="121">
        <v>78</v>
      </c>
      <c r="F586" s="113" t="s">
        <v>21</v>
      </c>
      <c r="G586" s="114" t="s">
        <v>210</v>
      </c>
      <c r="H586" s="115" t="s">
        <v>211</v>
      </c>
      <c r="I586" s="115" t="str">
        <f t="shared" si="34"/>
        <v>ce.0881372@ac-nancy-metz.fr</v>
      </c>
      <c r="J586" s="113" t="s">
        <v>212</v>
      </c>
      <c r="K586" s="113">
        <v>35</v>
      </c>
      <c r="L586" s="62">
        <f t="shared" si="35"/>
        <v>5.833333333333333</v>
      </c>
      <c r="M586" s="113">
        <f t="shared" si="36"/>
        <v>6</v>
      </c>
      <c r="N586" s="116"/>
      <c r="O586" s="116"/>
      <c r="P586" s="116"/>
      <c r="Q586" s="116"/>
      <c r="R586" s="118"/>
      <c r="S586" s="594" t="s">
        <v>1127</v>
      </c>
      <c r="T586" s="595">
        <v>44964</v>
      </c>
      <c r="U586" s="595">
        <v>44965</v>
      </c>
      <c r="V586" s="102" t="s">
        <v>1128</v>
      </c>
      <c r="W586" s="588"/>
      <c r="X586" s="12" t="s">
        <v>28</v>
      </c>
    </row>
    <row r="587" spans="1:24" s="1" customFormat="1" ht="18.75" customHeight="1" x14ac:dyDescent="0.25">
      <c r="A587" s="584" t="s">
        <v>77</v>
      </c>
      <c r="B587" s="584"/>
      <c r="C587" s="11" t="s">
        <v>103</v>
      </c>
      <c r="D587" s="12"/>
      <c r="E587" s="121"/>
      <c r="F587" s="12"/>
      <c r="G587" s="39"/>
      <c r="H587" s="40"/>
      <c r="I587" s="40"/>
      <c r="J587" s="12"/>
      <c r="K587" s="12"/>
      <c r="L587" s="12"/>
      <c r="M587" s="12"/>
      <c r="N587" s="41"/>
      <c r="O587" s="41"/>
      <c r="P587" s="41"/>
      <c r="Q587" s="41"/>
      <c r="R587" s="42"/>
      <c r="S587" s="41"/>
      <c r="T587" s="43"/>
      <c r="U587" s="43"/>
      <c r="V587" s="102"/>
      <c r="W587" s="588"/>
      <c r="X587" s="12"/>
    </row>
    <row r="588" spans="1:24" s="1" customFormat="1" ht="18.75" x14ac:dyDescent="0.3">
      <c r="A588" s="589"/>
      <c r="B588" s="589"/>
      <c r="C588" s="57"/>
      <c r="D588" s="12"/>
      <c r="E588" s="12"/>
      <c r="F588" s="12"/>
      <c r="G588" s="12"/>
      <c r="H588" s="12"/>
      <c r="I588" s="12"/>
      <c r="J588" s="12"/>
      <c r="K588" s="12"/>
      <c r="L588" s="62">
        <f t="shared" si="35"/>
        <v>0</v>
      </c>
      <c r="M588" s="12"/>
      <c r="N588" s="41"/>
      <c r="O588" s="41"/>
      <c r="P588" s="41"/>
      <c r="Q588" s="41"/>
      <c r="R588" s="42"/>
      <c r="S588" s="41"/>
      <c r="T588" s="41"/>
      <c r="U588" s="41"/>
      <c r="V588" s="102"/>
      <c r="W588" s="588"/>
      <c r="X588" s="12"/>
    </row>
    <row r="589" spans="1:24" s="1" customFormat="1" ht="18.75" customHeight="1" x14ac:dyDescent="0.25">
      <c r="A589" s="1401">
        <v>65</v>
      </c>
      <c r="B589" s="584"/>
      <c r="C589" s="1402">
        <v>22</v>
      </c>
      <c r="D589" s="12" t="s">
        <v>382</v>
      </c>
      <c r="E589" s="13">
        <v>43</v>
      </c>
      <c r="F589" s="250" t="s">
        <v>21</v>
      </c>
      <c r="G589" s="251" t="s">
        <v>436</v>
      </c>
      <c r="H589" s="252" t="s">
        <v>384</v>
      </c>
      <c r="I589" s="252" t="str">
        <f t="shared" si="34"/>
        <v>ce.0550758@ac-nancy-metz.fr</v>
      </c>
      <c r="J589" s="283" t="s">
        <v>579</v>
      </c>
      <c r="K589" s="284">
        <v>25</v>
      </c>
      <c r="L589" s="62">
        <f t="shared" si="35"/>
        <v>4.166666666666667</v>
      </c>
      <c r="M589" s="284">
        <f t="shared" si="36"/>
        <v>5</v>
      </c>
      <c r="N589" s="285">
        <f>SUM(M589:M597)</f>
        <v>61</v>
      </c>
      <c r="O589" s="285"/>
      <c r="P589" s="285"/>
      <c r="Q589" s="285"/>
      <c r="R589" s="658" t="s">
        <v>1130</v>
      </c>
      <c r="S589" s="648" t="s">
        <v>1127</v>
      </c>
      <c r="T589" s="649">
        <v>44964</v>
      </c>
      <c r="U589" s="649">
        <v>44965</v>
      </c>
      <c r="V589" s="102" t="s">
        <v>1131</v>
      </c>
      <c r="W589" s="612"/>
      <c r="X589" s="12" t="s">
        <v>62</v>
      </c>
    </row>
    <row r="590" spans="1:24" s="1" customFormat="1" ht="18.75" customHeight="1" x14ac:dyDescent="0.25">
      <c r="A590" s="1401"/>
      <c r="B590" s="584"/>
      <c r="C590" s="1402"/>
      <c r="D590" s="12" t="s">
        <v>388</v>
      </c>
      <c r="E590" s="13">
        <v>43</v>
      </c>
      <c r="F590" s="250" t="s">
        <v>32</v>
      </c>
      <c r="G590" s="287" t="s">
        <v>582</v>
      </c>
      <c r="H590" s="252" t="s">
        <v>384</v>
      </c>
      <c r="I590" s="252" t="str">
        <f t="shared" si="34"/>
        <v>ce.0550891@ac-nancy-metz.fr</v>
      </c>
      <c r="J590" s="288" t="s">
        <v>583</v>
      </c>
      <c r="K590" s="284">
        <v>59</v>
      </c>
      <c r="L590" s="62">
        <f t="shared" si="35"/>
        <v>9.8333333333333339</v>
      </c>
      <c r="M590" s="284">
        <f t="shared" si="36"/>
        <v>10</v>
      </c>
      <c r="N590" s="285"/>
      <c r="O590" s="285"/>
      <c r="P590" s="285"/>
      <c r="Q590" s="285"/>
      <c r="R590" s="658"/>
      <c r="S590" s="648" t="s">
        <v>1127</v>
      </c>
      <c r="T590" s="649">
        <v>44964</v>
      </c>
      <c r="U590" s="649">
        <v>44965</v>
      </c>
      <c r="V590" s="102" t="s">
        <v>1131</v>
      </c>
      <c r="W590" s="611"/>
      <c r="X590" s="12" t="s">
        <v>62</v>
      </c>
    </row>
    <row r="591" spans="1:24" s="1" customFormat="1" ht="18.75" customHeight="1" x14ac:dyDescent="0.25">
      <c r="A591" s="1401"/>
      <c r="B591" s="584"/>
      <c r="C591" s="1402"/>
      <c r="D591" s="12" t="s">
        <v>388</v>
      </c>
      <c r="E591" s="13">
        <v>43</v>
      </c>
      <c r="F591" s="250" t="s">
        <v>21</v>
      </c>
      <c r="G591" s="251" t="s">
        <v>442</v>
      </c>
      <c r="H591" s="252" t="s">
        <v>584</v>
      </c>
      <c r="I591" s="252" t="str">
        <f t="shared" si="34"/>
        <v>ce.0550012@ac-nancy-metz.fr</v>
      </c>
      <c r="J591" s="288" t="s">
        <v>585</v>
      </c>
      <c r="K591" s="284">
        <v>30</v>
      </c>
      <c r="L591" s="62">
        <f t="shared" si="35"/>
        <v>5</v>
      </c>
      <c r="M591" s="284">
        <f t="shared" si="36"/>
        <v>5</v>
      </c>
      <c r="N591" s="285"/>
      <c r="O591" s="285"/>
      <c r="P591" s="285"/>
      <c r="Q591" s="285"/>
      <c r="R591" s="658"/>
      <c r="S591" s="648" t="s">
        <v>1127</v>
      </c>
      <c r="T591" s="649">
        <v>44964</v>
      </c>
      <c r="U591" s="649">
        <v>44965</v>
      </c>
      <c r="V591" s="102" t="s">
        <v>1131</v>
      </c>
      <c r="W591" s="611"/>
      <c r="X591" s="12" t="s">
        <v>62</v>
      </c>
    </row>
    <row r="592" spans="1:24" s="1" customFormat="1" ht="18.75" customHeight="1" x14ac:dyDescent="0.25">
      <c r="A592" s="1401"/>
      <c r="B592" s="584"/>
      <c r="C592" s="1402"/>
      <c r="D592" s="12" t="s">
        <v>388</v>
      </c>
      <c r="E592" s="13">
        <v>43</v>
      </c>
      <c r="F592" s="250" t="s">
        <v>21</v>
      </c>
      <c r="G592" s="251" t="s">
        <v>586</v>
      </c>
      <c r="H592" s="252" t="s">
        <v>587</v>
      </c>
      <c r="I592" s="252" t="str">
        <f t="shared" si="34"/>
        <v>ce.0550859@ac-nancy-metz.fr</v>
      </c>
      <c r="J592" s="288" t="s">
        <v>588</v>
      </c>
      <c r="K592" s="284">
        <v>27</v>
      </c>
      <c r="L592" s="62">
        <f t="shared" si="35"/>
        <v>4.5</v>
      </c>
      <c r="M592" s="284">
        <f t="shared" si="36"/>
        <v>5</v>
      </c>
      <c r="N592" s="285"/>
      <c r="O592" s="285"/>
      <c r="P592" s="285"/>
      <c r="Q592" s="285"/>
      <c r="R592" s="658"/>
      <c r="S592" s="648" t="s">
        <v>1127</v>
      </c>
      <c r="T592" s="649">
        <v>44964</v>
      </c>
      <c r="U592" s="649">
        <v>44965</v>
      </c>
      <c r="V592" s="102" t="s">
        <v>1131</v>
      </c>
      <c r="W592" s="588"/>
      <c r="X592" s="12" t="s">
        <v>62</v>
      </c>
    </row>
    <row r="593" spans="1:24" s="1" customFormat="1" ht="18.75" customHeight="1" x14ac:dyDescent="0.25">
      <c r="A593" s="1401"/>
      <c r="B593" s="584"/>
      <c r="C593" s="1402"/>
      <c r="D593" s="12" t="s">
        <v>388</v>
      </c>
      <c r="E593" s="47">
        <v>6</v>
      </c>
      <c r="F593" s="152" t="s">
        <v>21</v>
      </c>
      <c r="G593" s="289" t="s">
        <v>589</v>
      </c>
      <c r="H593" s="156" t="s">
        <v>590</v>
      </c>
      <c r="I593" s="156" t="str">
        <f t="shared" si="34"/>
        <v>ce.0550009@ac-nancy-metz.fr</v>
      </c>
      <c r="J593" s="152" t="s">
        <v>591</v>
      </c>
      <c r="K593" s="152">
        <v>22</v>
      </c>
      <c r="L593" s="62">
        <f t="shared" si="35"/>
        <v>3.6666666666666665</v>
      </c>
      <c r="M593" s="152">
        <f t="shared" si="36"/>
        <v>4</v>
      </c>
      <c r="N593" s="157"/>
      <c r="O593" s="157"/>
      <c r="P593" s="157"/>
      <c r="Q593" s="157"/>
      <c r="R593" s="658"/>
      <c r="S593" s="648" t="s">
        <v>1127</v>
      </c>
      <c r="T593" s="649">
        <v>44964</v>
      </c>
      <c r="U593" s="649">
        <v>44965</v>
      </c>
      <c r="V593" s="102" t="s">
        <v>1131</v>
      </c>
      <c r="W593" s="588"/>
      <c r="X593" s="12" t="s">
        <v>62</v>
      </c>
    </row>
    <row r="594" spans="1:24" s="1" customFormat="1" ht="18.75" customHeight="1" x14ac:dyDescent="0.25">
      <c r="A594" s="1401"/>
      <c r="B594" s="584"/>
      <c r="C594" s="1402"/>
      <c r="D594" s="12" t="s">
        <v>388</v>
      </c>
      <c r="E594" s="13">
        <v>22</v>
      </c>
      <c r="F594" s="290" t="s">
        <v>32</v>
      </c>
      <c r="G594" s="291" t="s">
        <v>593</v>
      </c>
      <c r="H594" s="292" t="s">
        <v>384</v>
      </c>
      <c r="I594" s="292" t="str">
        <f t="shared" si="34"/>
        <v>ce.0550026@ac-nancy-metz.fr</v>
      </c>
      <c r="J594" s="293" t="s">
        <v>594</v>
      </c>
      <c r="K594" s="293">
        <v>87</v>
      </c>
      <c r="L594" s="62">
        <f t="shared" si="35"/>
        <v>14.5</v>
      </c>
      <c r="M594" s="290">
        <f t="shared" si="36"/>
        <v>15</v>
      </c>
      <c r="N594" s="294"/>
      <c r="O594" s="294"/>
      <c r="P594" s="294"/>
      <c r="Q594" s="246" t="s">
        <v>535</v>
      </c>
      <c r="R594" s="658"/>
      <c r="S594" s="648" t="s">
        <v>1127</v>
      </c>
      <c r="T594" s="649">
        <v>44964</v>
      </c>
      <c r="U594" s="649">
        <v>44965</v>
      </c>
      <c r="V594" s="102" t="s">
        <v>1131</v>
      </c>
      <c r="W594" s="588"/>
      <c r="X594" s="12" t="s">
        <v>62</v>
      </c>
    </row>
    <row r="595" spans="1:24" s="1" customFormat="1" ht="18.75" customHeight="1" x14ac:dyDescent="0.25">
      <c r="A595" s="1401"/>
      <c r="B595" s="584"/>
      <c r="C595" s="1402"/>
      <c r="D595" s="12" t="s">
        <v>388</v>
      </c>
      <c r="E595" s="13">
        <v>22</v>
      </c>
      <c r="F595" s="290" t="s">
        <v>21</v>
      </c>
      <c r="G595" s="291" t="s">
        <v>153</v>
      </c>
      <c r="H595" s="292" t="s">
        <v>595</v>
      </c>
      <c r="I595" s="292" t="str">
        <f t="shared" si="34"/>
        <v>ce.0550006@ac-nancy-metz.fr</v>
      </c>
      <c r="J595" s="290" t="s">
        <v>596</v>
      </c>
      <c r="K595" s="290">
        <v>20</v>
      </c>
      <c r="L595" s="62">
        <f t="shared" si="35"/>
        <v>3.3333333333333335</v>
      </c>
      <c r="M595" s="290">
        <f t="shared" si="36"/>
        <v>4</v>
      </c>
      <c r="N595" s="294"/>
      <c r="O595" s="294"/>
      <c r="P595" s="294"/>
      <c r="Q595" s="294"/>
      <c r="R595" s="658"/>
      <c r="S595" s="648" t="s">
        <v>1127</v>
      </c>
      <c r="T595" s="649">
        <v>44964</v>
      </c>
      <c r="U595" s="649">
        <v>44965</v>
      </c>
      <c r="V595" s="102" t="s">
        <v>1131</v>
      </c>
      <c r="W595" s="588"/>
      <c r="X595" s="12" t="s">
        <v>62</v>
      </c>
    </row>
    <row r="596" spans="1:24" s="1" customFormat="1" ht="18.75" customHeight="1" x14ac:dyDescent="0.25">
      <c r="A596" s="1401"/>
      <c r="B596" s="584"/>
      <c r="C596" s="1402"/>
      <c r="D596" s="12" t="s">
        <v>388</v>
      </c>
      <c r="E596" s="13">
        <v>22</v>
      </c>
      <c r="F596" s="290" t="s">
        <v>21</v>
      </c>
      <c r="G596" s="291" t="s">
        <v>597</v>
      </c>
      <c r="H596" s="292" t="s">
        <v>598</v>
      </c>
      <c r="I596" s="292" t="str">
        <f t="shared" si="34"/>
        <v>ce.0550011@ac-nancy-metz.fr</v>
      </c>
      <c r="J596" s="290" t="s">
        <v>599</v>
      </c>
      <c r="K596" s="290">
        <v>35</v>
      </c>
      <c r="L596" s="62">
        <f t="shared" si="35"/>
        <v>5.833333333333333</v>
      </c>
      <c r="M596" s="290">
        <f t="shared" si="36"/>
        <v>6</v>
      </c>
      <c r="N596" s="294"/>
      <c r="O596" s="294"/>
      <c r="P596" s="294"/>
      <c r="Q596" s="294"/>
      <c r="R596" s="658"/>
      <c r="S596" s="648" t="s">
        <v>1127</v>
      </c>
      <c r="T596" s="649">
        <v>44964</v>
      </c>
      <c r="U596" s="649">
        <v>44965</v>
      </c>
      <c r="V596" s="102" t="s">
        <v>1131</v>
      </c>
      <c r="W596" s="588"/>
      <c r="X596" s="12" t="s">
        <v>62</v>
      </c>
    </row>
    <row r="597" spans="1:24" s="1" customFormat="1" ht="18.75" customHeight="1" x14ac:dyDescent="0.25">
      <c r="A597" s="1401"/>
      <c r="B597" s="584"/>
      <c r="C597" s="1402"/>
      <c r="D597" s="12" t="s">
        <v>388</v>
      </c>
      <c r="E597" s="13">
        <v>22</v>
      </c>
      <c r="F597" s="290" t="s">
        <v>21</v>
      </c>
      <c r="G597" s="291" t="s">
        <v>478</v>
      </c>
      <c r="H597" s="292" t="s">
        <v>600</v>
      </c>
      <c r="I597" s="292" t="str">
        <f t="shared" si="34"/>
        <v>ce.0550759@ac-nancy-metz.fr</v>
      </c>
      <c r="J597" s="290" t="s">
        <v>601</v>
      </c>
      <c r="K597" s="290">
        <v>42</v>
      </c>
      <c r="L597" s="62">
        <f t="shared" si="35"/>
        <v>7</v>
      </c>
      <c r="M597" s="290">
        <f t="shared" si="36"/>
        <v>7</v>
      </c>
      <c r="N597" s="294"/>
      <c r="O597" s="294"/>
      <c r="P597" s="294"/>
      <c r="Q597" s="294"/>
      <c r="R597" s="658"/>
      <c r="S597" s="648" t="s">
        <v>1127</v>
      </c>
      <c r="T597" s="649">
        <v>44964</v>
      </c>
      <c r="U597" s="649">
        <v>44965</v>
      </c>
      <c r="V597" s="102" t="s">
        <v>1131</v>
      </c>
      <c r="W597" s="588"/>
      <c r="X597" s="12" t="s">
        <v>62</v>
      </c>
    </row>
    <row r="598" spans="1:24" s="1" customFormat="1" ht="18.75" customHeight="1" x14ac:dyDescent="0.25">
      <c r="A598" s="584" t="s">
        <v>54</v>
      </c>
      <c r="B598" s="584"/>
      <c r="C598" s="11" t="s">
        <v>103</v>
      </c>
      <c r="D598" s="12"/>
      <c r="E598" s="13"/>
      <c r="F598" s="12"/>
      <c r="G598" s="39"/>
      <c r="H598" s="40"/>
      <c r="I598" s="40"/>
      <c r="J598" s="12"/>
      <c r="K598" s="12"/>
      <c r="L598" s="12"/>
      <c r="M598" s="12"/>
      <c r="N598" s="41"/>
      <c r="O598" s="41"/>
      <c r="P598" s="41"/>
      <c r="Q598" s="41"/>
      <c r="R598" s="42"/>
      <c r="S598" s="455"/>
      <c r="T598" s="43"/>
      <c r="U598" s="43"/>
      <c r="V598" s="102"/>
      <c r="W598" s="588"/>
      <c r="X598" s="12"/>
    </row>
    <row r="599" spans="1:24" s="1" customFormat="1" ht="18.75" x14ac:dyDescent="0.3">
      <c r="A599" s="589"/>
      <c r="B599" s="589"/>
      <c r="C599" s="57"/>
      <c r="D599" s="12"/>
      <c r="E599" s="12"/>
      <c r="F599" s="12"/>
      <c r="G599" s="12"/>
      <c r="H599" s="12"/>
      <c r="I599" s="12"/>
      <c r="J599" s="12"/>
      <c r="K599" s="12"/>
      <c r="L599" s="62">
        <f t="shared" si="35"/>
        <v>0</v>
      </c>
      <c r="M599" s="12"/>
      <c r="N599" s="41"/>
      <c r="O599" s="41"/>
      <c r="P599" s="41"/>
      <c r="Q599" s="41"/>
      <c r="R599" s="42"/>
      <c r="S599" s="455"/>
      <c r="T599" s="41"/>
      <c r="U599" s="41"/>
      <c r="V599" s="102"/>
      <c r="W599" s="588"/>
      <c r="X599" s="12"/>
    </row>
    <row r="600" spans="1:24" s="1" customFormat="1" ht="18.75" customHeight="1" x14ac:dyDescent="0.25">
      <c r="A600" s="1401">
        <v>66</v>
      </c>
      <c r="B600" s="584"/>
      <c r="C600" s="1402">
        <v>24</v>
      </c>
      <c r="D600" s="12" t="s">
        <v>625</v>
      </c>
      <c r="E600" s="47">
        <v>42</v>
      </c>
      <c r="F600" s="296" t="s">
        <v>21</v>
      </c>
      <c r="G600" s="297" t="s">
        <v>488</v>
      </c>
      <c r="H600" s="298" t="s">
        <v>626</v>
      </c>
      <c r="I600" s="298" t="str">
        <f t="shared" si="34"/>
        <v>ce.0573244@ac-nancy-metz.fr</v>
      </c>
      <c r="J600" s="296" t="s">
        <v>627</v>
      </c>
      <c r="K600" s="296">
        <v>60</v>
      </c>
      <c r="L600" s="62">
        <f t="shared" si="35"/>
        <v>10</v>
      </c>
      <c r="M600" s="296">
        <f t="shared" si="36"/>
        <v>10</v>
      </c>
      <c r="N600" s="299">
        <f>SUM(M600:M604)</f>
        <v>52</v>
      </c>
      <c r="O600" s="299"/>
      <c r="P600" s="299"/>
      <c r="Q600" s="299"/>
      <c r="R600" s="667" t="s">
        <v>1132</v>
      </c>
      <c r="S600" s="668" t="s">
        <v>1127</v>
      </c>
      <c r="T600" s="22">
        <v>44964</v>
      </c>
      <c r="U600" s="302">
        <v>44965</v>
      </c>
      <c r="V600" s="102" t="s">
        <v>1133</v>
      </c>
      <c r="W600" s="611"/>
      <c r="X600" s="12" t="s">
        <v>84</v>
      </c>
    </row>
    <row r="601" spans="1:24" s="1" customFormat="1" ht="18.75" customHeight="1" x14ac:dyDescent="0.25">
      <c r="A601" s="1401"/>
      <c r="B601" s="584"/>
      <c r="C601" s="1402"/>
      <c r="D601" s="12" t="s">
        <v>630</v>
      </c>
      <c r="E601" s="47">
        <v>42</v>
      </c>
      <c r="F601" s="296" t="s">
        <v>21</v>
      </c>
      <c r="G601" s="297" t="s">
        <v>631</v>
      </c>
      <c r="H601" s="298" t="s">
        <v>632</v>
      </c>
      <c r="I601" s="298" t="str">
        <f t="shared" si="34"/>
        <v>ce.0570315@ac-nancy-metz.fr</v>
      </c>
      <c r="J601" s="296" t="s">
        <v>633</v>
      </c>
      <c r="K601" s="296">
        <v>58</v>
      </c>
      <c r="L601" s="62">
        <f t="shared" si="35"/>
        <v>9.6666666666666661</v>
      </c>
      <c r="M601" s="296">
        <f t="shared" si="36"/>
        <v>10</v>
      </c>
      <c r="N601" s="299"/>
      <c r="O601" s="299"/>
      <c r="P601" s="299"/>
      <c r="Q601" s="299"/>
      <c r="R601" s="667"/>
      <c r="S601" s="668" t="s">
        <v>1127</v>
      </c>
      <c r="T601" s="22">
        <v>44964</v>
      </c>
      <c r="U601" s="302">
        <v>44965</v>
      </c>
      <c r="V601" s="102" t="s">
        <v>1133</v>
      </c>
      <c r="W601" s="611"/>
      <c r="X601" s="12" t="s">
        <v>84</v>
      </c>
    </row>
    <row r="602" spans="1:24" s="1" customFormat="1" ht="18.75" customHeight="1" x14ac:dyDescent="0.25">
      <c r="A602" s="1401"/>
      <c r="B602" s="584"/>
      <c r="C602" s="1402"/>
      <c r="D602" s="12" t="s">
        <v>630</v>
      </c>
      <c r="E602" s="47">
        <v>29</v>
      </c>
      <c r="F602" s="303" t="s">
        <v>50</v>
      </c>
      <c r="G602" s="304" t="s">
        <v>635</v>
      </c>
      <c r="H602" s="305" t="s">
        <v>636</v>
      </c>
      <c r="I602" s="305" t="str">
        <f t="shared" si="34"/>
        <v>ce.0570107@ac-nancy-metz.fr</v>
      </c>
      <c r="J602" s="303" t="s">
        <v>637</v>
      </c>
      <c r="K602" s="303">
        <v>92</v>
      </c>
      <c r="L602" s="62">
        <f t="shared" si="35"/>
        <v>15.333333333333334</v>
      </c>
      <c r="M602" s="303">
        <f t="shared" si="36"/>
        <v>16</v>
      </c>
      <c r="N602" s="306"/>
      <c r="O602" s="306"/>
      <c r="P602" s="306"/>
      <c r="Q602" s="301" t="s">
        <v>1134</v>
      </c>
      <c r="R602" s="667"/>
      <c r="S602" s="668" t="s">
        <v>1127</v>
      </c>
      <c r="T602" s="22">
        <v>44964</v>
      </c>
      <c r="U602" s="308">
        <v>44965</v>
      </c>
      <c r="V602" s="102" t="s">
        <v>1133</v>
      </c>
      <c r="W602" s="588"/>
      <c r="X602" s="12" t="s">
        <v>84</v>
      </c>
    </row>
    <row r="603" spans="1:24" s="1" customFormat="1" ht="18.75" customHeight="1" x14ac:dyDescent="0.25">
      <c r="A603" s="1401"/>
      <c r="B603" s="584"/>
      <c r="C603" s="1402"/>
      <c r="D603" s="12" t="s">
        <v>630</v>
      </c>
      <c r="E603" s="47">
        <v>29</v>
      </c>
      <c r="F603" s="303" t="s">
        <v>21</v>
      </c>
      <c r="G603" s="304" t="s">
        <v>635</v>
      </c>
      <c r="H603" s="305" t="s">
        <v>636</v>
      </c>
      <c r="I603" s="305" t="str">
        <f t="shared" si="34"/>
        <v>ce.0572812@ac-nancy-metz.fr</v>
      </c>
      <c r="J603" s="303" t="s">
        <v>639</v>
      </c>
      <c r="K603" s="303">
        <v>37</v>
      </c>
      <c r="L603" s="62">
        <f t="shared" si="35"/>
        <v>6.166666666666667</v>
      </c>
      <c r="M603" s="303">
        <f t="shared" si="36"/>
        <v>7</v>
      </c>
      <c r="N603" s="306"/>
      <c r="O603" s="306"/>
      <c r="P603" s="306"/>
      <c r="Q603" s="306"/>
      <c r="R603" s="667"/>
      <c r="S603" s="668" t="s">
        <v>1127</v>
      </c>
      <c r="T603" s="22">
        <v>44964</v>
      </c>
      <c r="U603" s="308">
        <v>44965</v>
      </c>
      <c r="V603" s="102" t="s">
        <v>1133</v>
      </c>
      <c r="W603" s="588"/>
      <c r="X603" s="12" t="s">
        <v>84</v>
      </c>
    </row>
    <row r="604" spans="1:24" s="1" customFormat="1" ht="18.75" customHeight="1" x14ac:dyDescent="0.25">
      <c r="A604" s="1401"/>
      <c r="B604" s="584"/>
      <c r="C604" s="1402"/>
      <c r="D604" s="12" t="s">
        <v>630</v>
      </c>
      <c r="E604" s="47">
        <v>29</v>
      </c>
      <c r="F604" s="303" t="s">
        <v>21</v>
      </c>
      <c r="G604" s="304" t="s">
        <v>640</v>
      </c>
      <c r="H604" s="305" t="s">
        <v>641</v>
      </c>
      <c r="I604" s="305" t="str">
        <f t="shared" si="34"/>
        <v>ce.0572026@ac-nancy-metz.fr</v>
      </c>
      <c r="J604" s="303" t="s">
        <v>642</v>
      </c>
      <c r="K604" s="303">
        <v>50</v>
      </c>
      <c r="L604" s="62">
        <f t="shared" si="35"/>
        <v>8.3333333333333339</v>
      </c>
      <c r="M604" s="303">
        <f t="shared" si="36"/>
        <v>9</v>
      </c>
      <c r="N604" s="306"/>
      <c r="O604" s="306"/>
      <c r="P604" s="306"/>
      <c r="Q604" s="306"/>
      <c r="R604" s="667"/>
      <c r="S604" s="668" t="s">
        <v>1127</v>
      </c>
      <c r="T604" s="22">
        <v>44964</v>
      </c>
      <c r="U604" s="308">
        <v>44965</v>
      </c>
      <c r="V604" s="102" t="s">
        <v>1133</v>
      </c>
      <c r="W604" s="588"/>
      <c r="X604" s="12" t="s">
        <v>84</v>
      </c>
    </row>
    <row r="605" spans="1:24" s="1" customFormat="1" ht="18.75" customHeight="1" x14ac:dyDescent="0.25">
      <c r="A605" s="11" t="s">
        <v>55</v>
      </c>
      <c r="B605" s="11"/>
      <c r="C605" s="11" t="s">
        <v>54</v>
      </c>
      <c r="D605" s="12"/>
      <c r="E605" s="47"/>
      <c r="F605" s="12"/>
      <c r="G605" s="39"/>
      <c r="H605" s="40"/>
      <c r="I605" s="40"/>
      <c r="J605" s="12"/>
      <c r="K605" s="12"/>
      <c r="L605" s="12"/>
      <c r="M605" s="12"/>
      <c r="N605" s="41"/>
      <c r="O605" s="41"/>
      <c r="P605" s="41"/>
      <c r="Q605" s="41"/>
      <c r="R605" s="42"/>
      <c r="S605" s="41"/>
      <c r="T605" s="43"/>
      <c r="U605" s="43"/>
      <c r="V605" s="102"/>
      <c r="W605" s="588"/>
      <c r="X605" s="12"/>
    </row>
    <row r="606" spans="1:24" s="1" customFormat="1" ht="18.75" x14ac:dyDescent="0.3">
      <c r="A606" s="57"/>
      <c r="B606" s="57"/>
      <c r="C606" s="57"/>
      <c r="D606" s="12"/>
      <c r="E606" s="12"/>
      <c r="F606" s="12"/>
      <c r="G606" s="39"/>
      <c r="H606" s="40"/>
      <c r="I606" s="40"/>
      <c r="J606" s="12"/>
      <c r="K606" s="12"/>
      <c r="L606" s="62">
        <f t="shared" si="35"/>
        <v>0</v>
      </c>
      <c r="M606" s="12"/>
      <c r="N606" s="41"/>
      <c r="O606" s="41"/>
      <c r="P606" s="41"/>
      <c r="Q606" s="41"/>
      <c r="R606" s="42"/>
      <c r="S606" s="41"/>
      <c r="T606" s="41"/>
      <c r="U606" s="41"/>
      <c r="V606" s="102"/>
      <c r="W606" s="588"/>
      <c r="X606" s="12"/>
    </row>
    <row r="607" spans="1:24" s="1" customFormat="1" ht="24" customHeight="1" x14ac:dyDescent="0.25">
      <c r="A607" s="1401">
        <v>67</v>
      </c>
      <c r="B607" s="584"/>
      <c r="C607" s="1402">
        <v>16</v>
      </c>
      <c r="D607" s="12" t="s">
        <v>20</v>
      </c>
      <c r="E607" s="13">
        <v>57</v>
      </c>
      <c r="F607" s="194" t="s">
        <v>50</v>
      </c>
      <c r="G607" s="244" t="s">
        <v>432</v>
      </c>
      <c r="H607" s="193" t="s">
        <v>159</v>
      </c>
      <c r="I607" s="193" t="str">
        <f t="shared" si="34"/>
        <v>ce.0880036@ac-nancy-metz.fr</v>
      </c>
      <c r="J607" s="194" t="s">
        <v>433</v>
      </c>
      <c r="K607" s="194">
        <v>70</v>
      </c>
      <c r="L607" s="62">
        <f t="shared" si="35"/>
        <v>11.666666666666666</v>
      </c>
      <c r="M607" s="194">
        <f t="shared" si="36"/>
        <v>12</v>
      </c>
      <c r="N607" s="243">
        <f>SUM(M607:M614)</f>
        <v>73</v>
      </c>
      <c r="O607" s="243"/>
      <c r="P607" s="243"/>
      <c r="Q607" s="456" t="s">
        <v>68</v>
      </c>
      <c r="R607" s="644" t="s">
        <v>1135</v>
      </c>
      <c r="S607" s="623" t="s">
        <v>1127</v>
      </c>
      <c r="T607" s="457">
        <v>44964</v>
      </c>
      <c r="U607" s="624">
        <v>44965</v>
      </c>
      <c r="V607" s="102" t="s">
        <v>1136</v>
      </c>
      <c r="W607" s="588"/>
      <c r="X607" s="588" t="s">
        <v>109</v>
      </c>
    </row>
    <row r="608" spans="1:24" s="1" customFormat="1" ht="18.75" customHeight="1" x14ac:dyDescent="0.25">
      <c r="A608" s="1401"/>
      <c r="B608" s="584"/>
      <c r="C608" s="1402"/>
      <c r="D608" s="12" t="s">
        <v>139</v>
      </c>
      <c r="E608" s="13">
        <v>57</v>
      </c>
      <c r="F608" s="194" t="s">
        <v>21</v>
      </c>
      <c r="G608" s="244" t="s">
        <v>436</v>
      </c>
      <c r="H608" s="193" t="s">
        <v>437</v>
      </c>
      <c r="I608" s="193" t="str">
        <f t="shared" ref="I608:I671" si="37">"ce."&amp;LEFT(J608,7)&amp;"@ac-nancy-metz.fr"</f>
        <v>ce.0881145@ac-nancy-metz.fr</v>
      </c>
      <c r="J608" s="194" t="s">
        <v>438</v>
      </c>
      <c r="K608" s="194">
        <v>48</v>
      </c>
      <c r="L608" s="62">
        <f t="shared" ref="L608:L671" si="38">K608/6</f>
        <v>8</v>
      </c>
      <c r="M608" s="194">
        <f t="shared" ref="M608:M671" si="39">ROUNDUP(L608,0)</f>
        <v>8</v>
      </c>
      <c r="N608" s="243"/>
      <c r="O608" s="243"/>
      <c r="P608" s="243"/>
      <c r="Q608" s="243"/>
      <c r="R608" s="644"/>
      <c r="S608" s="623" t="s">
        <v>1127</v>
      </c>
      <c r="T608" s="457">
        <v>44964</v>
      </c>
      <c r="U608" s="624">
        <v>44965</v>
      </c>
      <c r="V608" s="102" t="s">
        <v>1136</v>
      </c>
      <c r="W608" s="588"/>
      <c r="X608" s="588" t="s">
        <v>109</v>
      </c>
    </row>
    <row r="609" spans="1:24" s="1" customFormat="1" ht="18.75" customHeight="1" x14ac:dyDescent="0.25">
      <c r="A609" s="1401"/>
      <c r="B609" s="584"/>
      <c r="C609" s="1402"/>
      <c r="D609" s="12" t="s">
        <v>139</v>
      </c>
      <c r="E609" s="13">
        <v>57</v>
      </c>
      <c r="F609" s="194" t="s">
        <v>21</v>
      </c>
      <c r="G609" s="244" t="s">
        <v>439</v>
      </c>
      <c r="H609" s="193" t="s">
        <v>440</v>
      </c>
      <c r="I609" s="193" t="str">
        <f t="shared" si="37"/>
        <v>ce.0880017@ac-nancy-metz.fr</v>
      </c>
      <c r="J609" s="194" t="s">
        <v>441</v>
      </c>
      <c r="K609" s="194">
        <v>36</v>
      </c>
      <c r="L609" s="62">
        <f t="shared" si="38"/>
        <v>6</v>
      </c>
      <c r="M609" s="194">
        <f t="shared" si="39"/>
        <v>6</v>
      </c>
      <c r="N609" s="243"/>
      <c r="O609" s="243"/>
      <c r="P609" s="243"/>
      <c r="Q609" s="243"/>
      <c r="R609" s="644"/>
      <c r="S609" s="623" t="s">
        <v>1127</v>
      </c>
      <c r="T609" s="624">
        <v>44964</v>
      </c>
      <c r="U609" s="624">
        <v>44965</v>
      </c>
      <c r="V609" s="102" t="s">
        <v>1136</v>
      </c>
      <c r="W609" s="588"/>
      <c r="X609" s="588" t="s">
        <v>109</v>
      </c>
    </row>
    <row r="610" spans="1:24" s="1" customFormat="1" ht="18.75" customHeight="1" x14ac:dyDescent="0.25">
      <c r="A610" s="1401"/>
      <c r="B610" s="584"/>
      <c r="C610" s="1402"/>
      <c r="D610" s="12" t="s">
        <v>139</v>
      </c>
      <c r="E610" s="47">
        <v>64</v>
      </c>
      <c r="F610" s="195" t="s">
        <v>21</v>
      </c>
      <c r="G610" s="196" t="s">
        <v>442</v>
      </c>
      <c r="H610" s="197" t="s">
        <v>443</v>
      </c>
      <c r="I610" s="197" t="str">
        <f t="shared" si="37"/>
        <v>ce.0880418@ac-nancy-metz.fr</v>
      </c>
      <c r="J610" s="242" t="s">
        <v>444</v>
      </c>
      <c r="K610" s="242">
        <v>39</v>
      </c>
      <c r="L610" s="62">
        <f t="shared" si="38"/>
        <v>6.5</v>
      </c>
      <c r="M610" s="195">
        <f t="shared" si="39"/>
        <v>7</v>
      </c>
      <c r="N610" s="198"/>
      <c r="O610" s="198"/>
      <c r="P610" s="198"/>
      <c r="Q610" s="198"/>
      <c r="R610" s="644"/>
      <c r="S610" s="623" t="s">
        <v>1127</v>
      </c>
      <c r="T610" s="624">
        <v>44964</v>
      </c>
      <c r="U610" s="624">
        <v>44965</v>
      </c>
      <c r="V610" s="102" t="s">
        <v>1136</v>
      </c>
      <c r="W610" s="588"/>
      <c r="X610" s="588" t="s">
        <v>109</v>
      </c>
    </row>
    <row r="611" spans="1:24" s="1" customFormat="1" ht="18.75" customHeight="1" x14ac:dyDescent="0.25">
      <c r="A611" s="1401"/>
      <c r="B611" s="584"/>
      <c r="C611" s="1402"/>
      <c r="D611" s="12" t="s">
        <v>139</v>
      </c>
      <c r="E611" s="47">
        <v>64</v>
      </c>
      <c r="F611" s="195" t="s">
        <v>21</v>
      </c>
      <c r="G611" s="196" t="s">
        <v>446</v>
      </c>
      <c r="H611" s="197" t="s">
        <v>447</v>
      </c>
      <c r="I611" s="197" t="str">
        <f t="shared" si="37"/>
        <v>ce.0881147@ac-nancy-metz.fr</v>
      </c>
      <c r="J611" s="248" t="s">
        <v>448</v>
      </c>
      <c r="K611" s="195">
        <v>39</v>
      </c>
      <c r="L611" s="62">
        <f t="shared" si="38"/>
        <v>6.5</v>
      </c>
      <c r="M611" s="195">
        <f t="shared" si="39"/>
        <v>7</v>
      </c>
      <c r="N611" s="198"/>
      <c r="O611" s="198"/>
      <c r="P611" s="198"/>
      <c r="Q611" s="198"/>
      <c r="R611" s="644"/>
      <c r="S611" s="623" t="s">
        <v>1127</v>
      </c>
      <c r="T611" s="624">
        <v>44964</v>
      </c>
      <c r="U611" s="624">
        <v>44965</v>
      </c>
      <c r="V611" s="102" t="s">
        <v>1136</v>
      </c>
      <c r="W611" s="588"/>
      <c r="X611" s="588" t="s">
        <v>109</v>
      </c>
    </row>
    <row r="612" spans="1:24" s="1" customFormat="1" ht="18.75" customHeight="1" x14ac:dyDescent="0.25">
      <c r="A612" s="1401"/>
      <c r="B612" s="584"/>
      <c r="C612" s="1402"/>
      <c r="D612" s="12" t="s">
        <v>139</v>
      </c>
      <c r="E612" s="47">
        <v>64</v>
      </c>
      <c r="F612" s="195" t="s">
        <v>32</v>
      </c>
      <c r="G612" s="196" t="s">
        <v>449</v>
      </c>
      <c r="H612" s="197" t="s">
        <v>447</v>
      </c>
      <c r="I612" s="197" t="str">
        <f t="shared" si="37"/>
        <v>ce.0880064@ac-nancy-metz.fr</v>
      </c>
      <c r="J612" s="248" t="s">
        <v>450</v>
      </c>
      <c r="K612" s="195">
        <v>51</v>
      </c>
      <c r="L612" s="62">
        <f t="shared" si="38"/>
        <v>8.5</v>
      </c>
      <c r="M612" s="195">
        <f t="shared" si="39"/>
        <v>9</v>
      </c>
      <c r="N612" s="198"/>
      <c r="O612" s="198"/>
      <c r="P612" s="198"/>
      <c r="Q612" s="198"/>
      <c r="R612" s="644"/>
      <c r="S612" s="623" t="s">
        <v>1127</v>
      </c>
      <c r="T612" s="624">
        <v>44964</v>
      </c>
      <c r="U612" s="624">
        <v>44965</v>
      </c>
      <c r="V612" s="102" t="s">
        <v>1136</v>
      </c>
      <c r="W612" s="588"/>
      <c r="X612" s="588" t="s">
        <v>109</v>
      </c>
    </row>
    <row r="613" spans="1:24" s="1" customFormat="1" ht="18.75" customHeight="1" x14ac:dyDescent="0.25">
      <c r="A613" s="1401"/>
      <c r="B613" s="584"/>
      <c r="C613" s="1402"/>
      <c r="D613" s="12" t="s">
        <v>139</v>
      </c>
      <c r="E613" s="47">
        <v>64</v>
      </c>
      <c r="F613" s="195" t="s">
        <v>21</v>
      </c>
      <c r="G613" s="196" t="s">
        <v>451</v>
      </c>
      <c r="H613" s="197" t="s">
        <v>452</v>
      </c>
      <c r="I613" s="197" t="str">
        <f t="shared" si="37"/>
        <v>ce.0881097@ac-nancy-metz.fr</v>
      </c>
      <c r="J613" s="242" t="s">
        <v>453</v>
      </c>
      <c r="K613" s="242">
        <v>64</v>
      </c>
      <c r="L613" s="62">
        <f t="shared" si="38"/>
        <v>10.666666666666666</v>
      </c>
      <c r="M613" s="195">
        <f t="shared" si="39"/>
        <v>11</v>
      </c>
      <c r="N613" s="198"/>
      <c r="O613" s="198"/>
      <c r="P613" s="198"/>
      <c r="Q613" s="198"/>
      <c r="R613" s="644"/>
      <c r="S613" s="623" t="s">
        <v>1127</v>
      </c>
      <c r="T613" s="624">
        <v>44964</v>
      </c>
      <c r="U613" s="624">
        <v>44965</v>
      </c>
      <c r="V613" s="102" t="s">
        <v>1136</v>
      </c>
      <c r="W613" s="588"/>
      <c r="X613" s="588" t="s">
        <v>109</v>
      </c>
    </row>
    <row r="614" spans="1:24" s="1" customFormat="1" ht="18.75" customHeight="1" x14ac:dyDescent="0.25">
      <c r="A614" s="1401"/>
      <c r="B614" s="584"/>
      <c r="C614" s="1402"/>
      <c r="D614" s="12" t="s">
        <v>139</v>
      </c>
      <c r="E614" s="47">
        <v>64</v>
      </c>
      <c r="F614" s="195" t="s">
        <v>32</v>
      </c>
      <c r="G614" s="249" t="s">
        <v>454</v>
      </c>
      <c r="H614" s="197" t="s">
        <v>37</v>
      </c>
      <c r="I614" s="197" t="str">
        <f t="shared" si="37"/>
        <v>ce.0880023@ac-nancy-metz.fr</v>
      </c>
      <c r="J614" s="242" t="s">
        <v>455</v>
      </c>
      <c r="K614" s="242">
        <v>75</v>
      </c>
      <c r="L614" s="62">
        <f t="shared" si="38"/>
        <v>12.5</v>
      </c>
      <c r="M614" s="195">
        <f t="shared" si="39"/>
        <v>13</v>
      </c>
      <c r="N614" s="198"/>
      <c r="O614" s="198"/>
      <c r="P614" s="198"/>
      <c r="Q614" s="198"/>
      <c r="R614" s="644"/>
      <c r="S614" s="623" t="s">
        <v>1127</v>
      </c>
      <c r="T614" s="624">
        <v>44964</v>
      </c>
      <c r="U614" s="624">
        <v>44965</v>
      </c>
      <c r="V614" s="102" t="s">
        <v>1136</v>
      </c>
      <c r="W614" s="588"/>
      <c r="X614" s="588" t="s">
        <v>109</v>
      </c>
    </row>
    <row r="615" spans="1:24" s="1" customFormat="1" ht="18.75" customHeight="1" x14ac:dyDescent="0.25">
      <c r="A615" s="584" t="s">
        <v>103</v>
      </c>
      <c r="B615" s="584"/>
      <c r="C615" s="11" t="s">
        <v>54</v>
      </c>
      <c r="D615" s="12"/>
      <c r="E615" s="47"/>
      <c r="F615" s="12"/>
      <c r="G615" s="75"/>
      <c r="H615" s="40"/>
      <c r="I615" s="40"/>
      <c r="J615" s="76"/>
      <c r="K615" s="76"/>
      <c r="L615" s="12"/>
      <c r="M615" s="12"/>
      <c r="N615" s="41"/>
      <c r="O615" s="41"/>
      <c r="P615" s="41"/>
      <c r="Q615" s="41"/>
      <c r="R615" s="42"/>
      <c r="S615" s="41"/>
      <c r="T615" s="43"/>
      <c r="U615" s="43"/>
      <c r="V615" s="102"/>
      <c r="W615" s="588"/>
      <c r="X615" s="12"/>
    </row>
    <row r="616" spans="1:24" s="1" customFormat="1" ht="18.75" x14ac:dyDescent="0.3">
      <c r="A616" s="589"/>
      <c r="B616" s="589"/>
      <c r="C616" s="57"/>
      <c r="D616" s="12"/>
      <c r="E616" s="12"/>
      <c r="F616" s="12"/>
      <c r="G616" s="12"/>
      <c r="H616" s="12"/>
      <c r="I616" s="12"/>
      <c r="J616" s="12"/>
      <c r="K616" s="12"/>
      <c r="L616" s="62">
        <f t="shared" si="38"/>
        <v>0</v>
      </c>
      <c r="M616" s="12"/>
      <c r="N616" s="41"/>
      <c r="O616" s="41"/>
      <c r="P616" s="41"/>
      <c r="Q616" s="41"/>
      <c r="R616" s="42"/>
      <c r="S616" s="41"/>
      <c r="T616" s="41"/>
      <c r="U616" s="41"/>
      <c r="V616" s="102"/>
      <c r="W616" s="588"/>
      <c r="X616" s="12"/>
    </row>
    <row r="617" spans="1:24" s="1" customFormat="1" ht="18.75" customHeight="1" x14ac:dyDescent="0.25">
      <c r="A617" s="1401">
        <v>68</v>
      </c>
      <c r="B617" s="584"/>
      <c r="C617" s="1402">
        <v>25</v>
      </c>
      <c r="D617" s="12" t="s">
        <v>643</v>
      </c>
      <c r="E617" s="68">
        <v>37</v>
      </c>
      <c r="F617" s="275" t="s">
        <v>32</v>
      </c>
      <c r="G617" s="309" t="s">
        <v>645</v>
      </c>
      <c r="H617" s="310" t="s">
        <v>90</v>
      </c>
      <c r="I617" s="310" t="str">
        <f t="shared" si="37"/>
        <v>ce.0550003@ac-nancy-metz.fr</v>
      </c>
      <c r="J617" s="311" t="s">
        <v>646</v>
      </c>
      <c r="K617" s="311">
        <v>53</v>
      </c>
      <c r="L617" s="62">
        <f t="shared" si="38"/>
        <v>8.8333333333333339</v>
      </c>
      <c r="M617" s="275">
        <f t="shared" si="39"/>
        <v>9</v>
      </c>
      <c r="N617" s="312">
        <f>SUM(M617:M624)</f>
        <v>61</v>
      </c>
      <c r="O617" s="312"/>
      <c r="P617" s="312"/>
      <c r="Q617" s="312"/>
      <c r="R617" s="458" t="s">
        <v>1137</v>
      </c>
      <c r="S617" s="594" t="s">
        <v>1138</v>
      </c>
      <c r="T617" s="595">
        <v>44992</v>
      </c>
      <c r="U617" s="595">
        <v>44993</v>
      </c>
      <c r="V617" s="102" t="s">
        <v>1139</v>
      </c>
      <c r="W617" s="612"/>
      <c r="X617" s="12" t="s">
        <v>138</v>
      </c>
    </row>
    <row r="618" spans="1:24" s="1" customFormat="1" ht="18.75" customHeight="1" x14ac:dyDescent="0.25">
      <c r="A618" s="1401"/>
      <c r="B618" s="584"/>
      <c r="C618" s="1402"/>
      <c r="D618" s="12" t="s">
        <v>85</v>
      </c>
      <c r="E618" s="68">
        <v>37</v>
      </c>
      <c r="F618" s="275" t="s">
        <v>21</v>
      </c>
      <c r="G618" s="314" t="s">
        <v>291</v>
      </c>
      <c r="H618" s="310" t="s">
        <v>649</v>
      </c>
      <c r="I618" s="310" t="str">
        <f t="shared" si="37"/>
        <v>ce.0550018@ac-nancy-metz.fr</v>
      </c>
      <c r="J618" s="275" t="s">
        <v>650</v>
      </c>
      <c r="K618" s="275">
        <v>34</v>
      </c>
      <c r="L618" s="62">
        <f t="shared" si="38"/>
        <v>5.666666666666667</v>
      </c>
      <c r="M618" s="275">
        <f t="shared" si="39"/>
        <v>6</v>
      </c>
      <c r="N618" s="312"/>
      <c r="O618" s="312"/>
      <c r="P618" s="312"/>
      <c r="Q618" s="312"/>
      <c r="R618" s="458"/>
      <c r="S618" s="594" t="s">
        <v>1138</v>
      </c>
      <c r="T618" s="595">
        <v>44992</v>
      </c>
      <c r="U618" s="595">
        <v>44993</v>
      </c>
      <c r="V618" s="103" t="s">
        <v>1139</v>
      </c>
      <c r="W618" s="616"/>
      <c r="X618" s="12" t="s">
        <v>138</v>
      </c>
    </row>
    <row r="619" spans="1:24" s="1" customFormat="1" ht="18.75" customHeight="1" x14ac:dyDescent="0.25">
      <c r="A619" s="1401"/>
      <c r="B619" s="584"/>
      <c r="C619" s="1402"/>
      <c r="D619" s="12" t="s">
        <v>85</v>
      </c>
      <c r="E619" s="68">
        <v>37</v>
      </c>
      <c r="F619" s="275" t="s">
        <v>21</v>
      </c>
      <c r="G619" s="314" t="s">
        <v>651</v>
      </c>
      <c r="H619" s="310" t="s">
        <v>652</v>
      </c>
      <c r="I619" s="310" t="str">
        <f t="shared" si="37"/>
        <v>ce.0550014@ac-nancy-metz.fr</v>
      </c>
      <c r="J619" s="275" t="s">
        <v>653</v>
      </c>
      <c r="K619" s="275">
        <v>41</v>
      </c>
      <c r="L619" s="62">
        <f t="shared" si="38"/>
        <v>6.833333333333333</v>
      </c>
      <c r="M619" s="275">
        <f t="shared" si="39"/>
        <v>7</v>
      </c>
      <c r="N619" s="312"/>
      <c r="O619" s="312"/>
      <c r="P619" s="312"/>
      <c r="Q619" s="312"/>
      <c r="R619" s="458"/>
      <c r="S619" s="594" t="s">
        <v>1138</v>
      </c>
      <c r="T619" s="595">
        <v>44992</v>
      </c>
      <c r="U619" s="595">
        <v>44993</v>
      </c>
      <c r="V619" s="102" t="s">
        <v>1139</v>
      </c>
      <c r="W619" s="611"/>
      <c r="X619" s="12" t="s">
        <v>138</v>
      </c>
    </row>
    <row r="620" spans="1:24" s="1" customFormat="1" ht="18.75" customHeight="1" x14ac:dyDescent="0.25">
      <c r="A620" s="1401"/>
      <c r="B620" s="584"/>
      <c r="C620" s="1402"/>
      <c r="D620" s="12" t="s">
        <v>85</v>
      </c>
      <c r="E620" s="68">
        <v>37</v>
      </c>
      <c r="F620" s="275" t="s">
        <v>21</v>
      </c>
      <c r="G620" s="314" t="s">
        <v>654</v>
      </c>
      <c r="H620" s="310" t="s">
        <v>655</v>
      </c>
      <c r="I620" s="310" t="str">
        <f t="shared" si="37"/>
        <v>ce.0550848@ac-nancy-metz.fr</v>
      </c>
      <c r="J620" s="275" t="s">
        <v>656</v>
      </c>
      <c r="K620" s="275">
        <v>35</v>
      </c>
      <c r="L620" s="62">
        <f t="shared" si="38"/>
        <v>5.833333333333333</v>
      </c>
      <c r="M620" s="275">
        <f t="shared" si="39"/>
        <v>6</v>
      </c>
      <c r="N620" s="312"/>
      <c r="O620" s="312"/>
      <c r="P620" s="312"/>
      <c r="Q620" s="312"/>
      <c r="R620" s="458"/>
      <c r="S620" s="594" t="s">
        <v>1138</v>
      </c>
      <c r="T620" s="595">
        <v>44992</v>
      </c>
      <c r="U620" s="595">
        <v>44993</v>
      </c>
      <c r="V620" s="102" t="s">
        <v>1139</v>
      </c>
      <c r="W620" s="612"/>
      <c r="X620" s="12" t="s">
        <v>138</v>
      </c>
    </row>
    <row r="621" spans="1:24" s="1" customFormat="1" ht="18.75" customHeight="1" x14ac:dyDescent="0.25">
      <c r="A621" s="1401"/>
      <c r="B621" s="584"/>
      <c r="C621" s="1402"/>
      <c r="D621" s="12" t="s">
        <v>85</v>
      </c>
      <c r="E621" s="68">
        <v>74</v>
      </c>
      <c r="F621" s="31" t="s">
        <v>50</v>
      </c>
      <c r="G621" s="29" t="s">
        <v>658</v>
      </c>
      <c r="H621" s="30" t="s">
        <v>659</v>
      </c>
      <c r="I621" s="30" t="str">
        <f t="shared" si="37"/>
        <v>ce.0550008@ac-nancy-metz.fr</v>
      </c>
      <c r="J621" s="31" t="s">
        <v>660</v>
      </c>
      <c r="K621" s="31">
        <v>79</v>
      </c>
      <c r="L621" s="62">
        <f t="shared" si="38"/>
        <v>13.166666666666666</v>
      </c>
      <c r="M621" s="31">
        <f t="shared" si="39"/>
        <v>14</v>
      </c>
      <c r="N621" s="32"/>
      <c r="O621" s="32"/>
      <c r="P621" s="32"/>
      <c r="Q621" s="33" t="s">
        <v>661</v>
      </c>
      <c r="R621" s="458"/>
      <c r="S621" s="594" t="s">
        <v>1138</v>
      </c>
      <c r="T621" s="595">
        <v>44992</v>
      </c>
      <c r="U621" s="595">
        <v>44993</v>
      </c>
      <c r="V621" s="102" t="s">
        <v>1139</v>
      </c>
      <c r="W621" s="588"/>
      <c r="X621" s="12" t="s">
        <v>138</v>
      </c>
    </row>
    <row r="622" spans="1:24" s="1" customFormat="1" ht="18.75" customHeight="1" x14ac:dyDescent="0.25">
      <c r="A622" s="1401"/>
      <c r="B622" s="584"/>
      <c r="C622" s="1402"/>
      <c r="D622" s="12" t="s">
        <v>85</v>
      </c>
      <c r="E622" s="68">
        <v>74</v>
      </c>
      <c r="F622" s="31" t="s">
        <v>21</v>
      </c>
      <c r="G622" s="29" t="s">
        <v>662</v>
      </c>
      <c r="H622" s="30" t="s">
        <v>659</v>
      </c>
      <c r="I622" s="30" t="str">
        <f t="shared" si="37"/>
        <v>ce.0550840@ac-nancy-metz.fr</v>
      </c>
      <c r="J622" s="31" t="s">
        <v>663</v>
      </c>
      <c r="K622" s="31">
        <v>60</v>
      </c>
      <c r="L622" s="62">
        <f t="shared" si="38"/>
        <v>10</v>
      </c>
      <c r="M622" s="31">
        <f t="shared" si="39"/>
        <v>10</v>
      </c>
      <c r="N622" s="32"/>
      <c r="O622" s="32"/>
      <c r="P622" s="32"/>
      <c r="Q622" s="32"/>
      <c r="R622" s="458"/>
      <c r="S622" s="594" t="s">
        <v>1138</v>
      </c>
      <c r="T622" s="595">
        <v>44992</v>
      </c>
      <c r="U622" s="595">
        <v>44993</v>
      </c>
      <c r="V622" s="102" t="s">
        <v>1139</v>
      </c>
      <c r="W622" s="588"/>
      <c r="X622" s="12" t="s">
        <v>138</v>
      </c>
    </row>
    <row r="623" spans="1:24" s="1" customFormat="1" ht="18.75" customHeight="1" x14ac:dyDescent="0.25">
      <c r="A623" s="1401"/>
      <c r="B623" s="584"/>
      <c r="C623" s="1402"/>
      <c r="D623" s="12" t="s">
        <v>85</v>
      </c>
      <c r="E623" s="68">
        <v>74</v>
      </c>
      <c r="F623" s="31" t="s">
        <v>21</v>
      </c>
      <c r="G623" s="29" t="s">
        <v>664</v>
      </c>
      <c r="H623" s="30" t="s">
        <v>665</v>
      </c>
      <c r="I623" s="30" t="str">
        <f t="shared" si="37"/>
        <v>ce.0550023@ac-nancy-metz.fr</v>
      </c>
      <c r="J623" s="31" t="s">
        <v>666</v>
      </c>
      <c r="K623" s="31">
        <v>32</v>
      </c>
      <c r="L623" s="62">
        <f t="shared" si="38"/>
        <v>5.333333333333333</v>
      </c>
      <c r="M623" s="31">
        <f t="shared" si="39"/>
        <v>6</v>
      </c>
      <c r="N623" s="32"/>
      <c r="O623" s="32"/>
      <c r="P623" s="32"/>
      <c r="Q623" s="32"/>
      <c r="R623" s="458"/>
      <c r="S623" s="594" t="s">
        <v>1138</v>
      </c>
      <c r="T623" s="595">
        <v>44992</v>
      </c>
      <c r="U623" s="595">
        <v>44993</v>
      </c>
      <c r="V623" s="102" t="s">
        <v>1139</v>
      </c>
      <c r="W623" s="588"/>
      <c r="X623" s="12" t="s">
        <v>138</v>
      </c>
    </row>
    <row r="624" spans="1:24" s="1" customFormat="1" ht="18.75" customHeight="1" x14ac:dyDescent="0.25">
      <c r="A624" s="1401"/>
      <c r="B624" s="584"/>
      <c r="C624" s="1402"/>
      <c r="D624" s="12" t="s">
        <v>85</v>
      </c>
      <c r="E624" s="68">
        <v>74</v>
      </c>
      <c r="F624" s="31" t="s">
        <v>21</v>
      </c>
      <c r="G624" s="29" t="s">
        <v>667</v>
      </c>
      <c r="H624" s="30" t="s">
        <v>668</v>
      </c>
      <c r="I624" s="30" t="str">
        <f t="shared" si="37"/>
        <v>ce.0550013@ac-nancy-metz.fr</v>
      </c>
      <c r="J624" s="31" t="s">
        <v>669</v>
      </c>
      <c r="K624" s="31">
        <v>17</v>
      </c>
      <c r="L624" s="62">
        <f t="shared" si="38"/>
        <v>2.8333333333333335</v>
      </c>
      <c r="M624" s="31">
        <f t="shared" si="39"/>
        <v>3</v>
      </c>
      <c r="N624" s="32"/>
      <c r="O624" s="32"/>
      <c r="P624" s="32"/>
      <c r="Q624" s="32"/>
      <c r="R624" s="458"/>
      <c r="S624" s="594" t="s">
        <v>1138</v>
      </c>
      <c r="T624" s="595">
        <v>44992</v>
      </c>
      <c r="U624" s="595">
        <v>44993</v>
      </c>
      <c r="V624" s="102" t="s">
        <v>1139</v>
      </c>
      <c r="W624" s="588"/>
      <c r="X624" s="12" t="s">
        <v>138</v>
      </c>
    </row>
    <row r="625" spans="1:24" s="1" customFormat="1" ht="18.75" customHeight="1" x14ac:dyDescent="0.25">
      <c r="A625" s="584" t="s">
        <v>77</v>
      </c>
      <c r="B625" s="584"/>
      <c r="C625" s="11" t="s">
        <v>55</v>
      </c>
      <c r="D625" s="12"/>
      <c r="E625" s="68"/>
      <c r="F625" s="12"/>
      <c r="G625" s="39"/>
      <c r="H625" s="40"/>
      <c r="I625" s="40"/>
      <c r="J625" s="12"/>
      <c r="K625" s="12"/>
      <c r="L625" s="12"/>
      <c r="M625" s="12"/>
      <c r="N625" s="41"/>
      <c r="O625" s="41"/>
      <c r="P625" s="41"/>
      <c r="Q625" s="41"/>
      <c r="R625" s="42"/>
      <c r="S625" s="41"/>
      <c r="T625" s="43"/>
      <c r="U625" s="43"/>
      <c r="V625" s="102"/>
      <c r="W625" s="588"/>
      <c r="X625" s="12"/>
    </row>
    <row r="626" spans="1:24" s="1" customFormat="1" ht="18.75" x14ac:dyDescent="0.3">
      <c r="A626" s="589"/>
      <c r="B626" s="589"/>
      <c r="C626" s="57"/>
      <c r="D626" s="12"/>
      <c r="E626" s="12"/>
      <c r="F626" s="12"/>
      <c r="G626" s="12"/>
      <c r="H626" s="12"/>
      <c r="I626" s="12"/>
      <c r="J626" s="12"/>
      <c r="K626" s="12"/>
      <c r="L626" s="62">
        <f t="shared" si="38"/>
        <v>0</v>
      </c>
      <c r="M626" s="12"/>
      <c r="N626" s="41"/>
      <c r="O626" s="41"/>
      <c r="P626" s="41"/>
      <c r="Q626" s="41"/>
      <c r="R626" s="42"/>
      <c r="S626" s="41"/>
      <c r="T626" s="41"/>
      <c r="U626" s="41"/>
      <c r="V626" s="102"/>
      <c r="W626" s="588"/>
      <c r="X626" s="12"/>
    </row>
    <row r="627" spans="1:24" s="1" customFormat="1" ht="18.75" customHeight="1" x14ac:dyDescent="0.25">
      <c r="A627" s="1401">
        <v>69</v>
      </c>
      <c r="B627" s="584"/>
      <c r="C627" s="1401">
        <v>26</v>
      </c>
      <c r="D627" s="12" t="s">
        <v>220</v>
      </c>
      <c r="E627" s="13">
        <v>33</v>
      </c>
      <c r="F627" s="315" t="s">
        <v>21</v>
      </c>
      <c r="G627" s="316" t="s">
        <v>672</v>
      </c>
      <c r="H627" s="317" t="s">
        <v>226</v>
      </c>
      <c r="I627" s="317" t="str">
        <f t="shared" si="37"/>
        <v>ce.0541328@ac-nancy-metz.fr</v>
      </c>
      <c r="J627" s="315" t="s">
        <v>673</v>
      </c>
      <c r="K627" s="315">
        <v>45</v>
      </c>
      <c r="L627" s="62">
        <f t="shared" si="38"/>
        <v>7.5</v>
      </c>
      <c r="M627" s="315">
        <f t="shared" si="39"/>
        <v>8</v>
      </c>
      <c r="N627" s="318">
        <f>SUM(M627:M632)</f>
        <v>75</v>
      </c>
      <c r="O627" s="318"/>
      <c r="P627" s="318"/>
      <c r="Q627" s="318"/>
      <c r="R627" s="667" t="s">
        <v>1140</v>
      </c>
      <c r="S627" s="668" t="s">
        <v>1138</v>
      </c>
      <c r="T627" s="319">
        <v>44992</v>
      </c>
      <c r="U627" s="22">
        <v>44993</v>
      </c>
      <c r="V627" s="102" t="s">
        <v>1141</v>
      </c>
      <c r="W627" s="612"/>
      <c r="X627" s="12" t="s">
        <v>174</v>
      </c>
    </row>
    <row r="628" spans="1:24" s="1" customFormat="1" ht="18.75" customHeight="1" x14ac:dyDescent="0.25">
      <c r="A628" s="1401"/>
      <c r="B628" s="584"/>
      <c r="C628" s="1401"/>
      <c r="D628" s="12" t="s">
        <v>220</v>
      </c>
      <c r="E628" s="13">
        <v>33</v>
      </c>
      <c r="F628" s="315" t="s">
        <v>50</v>
      </c>
      <c r="G628" s="316" t="s">
        <v>672</v>
      </c>
      <c r="H628" s="317" t="s">
        <v>226</v>
      </c>
      <c r="I628" s="317" t="str">
        <f t="shared" si="37"/>
        <v>ce.0540034@ac-nancy-metz.fr</v>
      </c>
      <c r="J628" s="315" t="s">
        <v>677</v>
      </c>
      <c r="K628" s="315">
        <v>130</v>
      </c>
      <c r="L628" s="62">
        <f t="shared" si="38"/>
        <v>21.666666666666668</v>
      </c>
      <c r="M628" s="315">
        <f t="shared" si="39"/>
        <v>22</v>
      </c>
      <c r="N628" s="318"/>
      <c r="O628" s="318"/>
      <c r="P628" s="318"/>
      <c r="Q628" s="301" t="s">
        <v>289</v>
      </c>
      <c r="R628" s="667"/>
      <c r="S628" s="668" t="s">
        <v>1138</v>
      </c>
      <c r="T628" s="319">
        <v>44992</v>
      </c>
      <c r="U628" s="22">
        <v>44993</v>
      </c>
      <c r="V628" s="102" t="s">
        <v>1141</v>
      </c>
      <c r="W628" s="617"/>
      <c r="X628" s="12" t="s">
        <v>174</v>
      </c>
    </row>
    <row r="629" spans="1:24" s="1" customFormat="1" ht="18.75" customHeight="1" x14ac:dyDescent="0.25">
      <c r="A629" s="1401"/>
      <c r="B629" s="584"/>
      <c r="C629" s="1401"/>
      <c r="D629" s="12" t="s">
        <v>220</v>
      </c>
      <c r="E629" s="13">
        <v>21</v>
      </c>
      <c r="F629" s="320" t="s">
        <v>32</v>
      </c>
      <c r="G629" s="321" t="s">
        <v>679</v>
      </c>
      <c r="H629" s="322" t="s">
        <v>680</v>
      </c>
      <c r="I629" s="322" t="str">
        <f t="shared" si="37"/>
        <v>ce.0540015@ac-nancy-metz.fr</v>
      </c>
      <c r="J629" s="323" t="s">
        <v>681</v>
      </c>
      <c r="K629" s="323">
        <v>133</v>
      </c>
      <c r="L629" s="62">
        <f t="shared" si="38"/>
        <v>22.166666666666668</v>
      </c>
      <c r="M629" s="320">
        <f t="shared" si="39"/>
        <v>23</v>
      </c>
      <c r="N629" s="324"/>
      <c r="O629" s="324"/>
      <c r="P629" s="324"/>
      <c r="Q629" s="324"/>
      <c r="R629" s="667"/>
      <c r="S629" s="668" t="s">
        <v>1138</v>
      </c>
      <c r="T629" s="325">
        <v>44992</v>
      </c>
      <c r="U629" s="22">
        <v>44993</v>
      </c>
      <c r="V629" s="102" t="s">
        <v>1141</v>
      </c>
      <c r="W629" s="617"/>
      <c r="X629" s="12" t="s">
        <v>174</v>
      </c>
    </row>
    <row r="630" spans="1:24" s="1" customFormat="1" ht="18.75" customHeight="1" x14ac:dyDescent="0.25">
      <c r="A630" s="1401"/>
      <c r="B630" s="584"/>
      <c r="C630" s="1401"/>
      <c r="D630" s="12" t="s">
        <v>275</v>
      </c>
      <c r="E630" s="13">
        <v>21</v>
      </c>
      <c r="F630" s="320" t="s">
        <v>21</v>
      </c>
      <c r="G630" s="326" t="s">
        <v>682</v>
      </c>
      <c r="H630" s="322" t="s">
        <v>680</v>
      </c>
      <c r="I630" s="322" t="str">
        <f t="shared" si="37"/>
        <v>ce.0541325@ac-nancy-metz.fr</v>
      </c>
      <c r="J630" s="320" t="s">
        <v>683</v>
      </c>
      <c r="K630" s="320">
        <v>43</v>
      </c>
      <c r="L630" s="62">
        <f t="shared" si="38"/>
        <v>7.166666666666667</v>
      </c>
      <c r="M630" s="320">
        <f t="shared" si="39"/>
        <v>8</v>
      </c>
      <c r="N630" s="324"/>
      <c r="O630" s="324"/>
      <c r="P630" s="324"/>
      <c r="Q630" s="324"/>
      <c r="R630" s="667"/>
      <c r="S630" s="668" t="s">
        <v>1138</v>
      </c>
      <c r="T630" s="325">
        <v>44992</v>
      </c>
      <c r="U630" s="22">
        <v>44993</v>
      </c>
      <c r="V630" s="102" t="s">
        <v>1141</v>
      </c>
      <c r="W630" s="617"/>
      <c r="X630" s="12" t="s">
        <v>174</v>
      </c>
    </row>
    <row r="631" spans="1:24" s="1" customFormat="1" ht="18.75" customHeight="1" x14ac:dyDescent="0.25">
      <c r="A631" s="1401"/>
      <c r="B631" s="584"/>
      <c r="C631" s="1401"/>
      <c r="D631" s="12" t="s">
        <v>275</v>
      </c>
      <c r="E631" s="13">
        <v>21</v>
      </c>
      <c r="F631" s="320" t="s">
        <v>21</v>
      </c>
      <c r="G631" s="326" t="s">
        <v>684</v>
      </c>
      <c r="H631" s="322" t="s">
        <v>680</v>
      </c>
      <c r="I631" s="322" t="str">
        <f t="shared" si="37"/>
        <v>ce.0540014@ac-nancy-metz.fr</v>
      </c>
      <c r="J631" s="320" t="s">
        <v>685</v>
      </c>
      <c r="K631" s="320">
        <v>37</v>
      </c>
      <c r="L631" s="62">
        <f t="shared" si="38"/>
        <v>6.166666666666667</v>
      </c>
      <c r="M631" s="320">
        <f t="shared" si="39"/>
        <v>7</v>
      </c>
      <c r="N631" s="324"/>
      <c r="O631" s="324"/>
      <c r="P631" s="324"/>
      <c r="Q631" s="324"/>
      <c r="R631" s="667"/>
      <c r="S631" s="668" t="s">
        <v>1138</v>
      </c>
      <c r="T631" s="325">
        <v>44992</v>
      </c>
      <c r="U631" s="22">
        <v>44993</v>
      </c>
      <c r="V631" s="102" t="s">
        <v>1141</v>
      </c>
      <c r="W631" s="588"/>
      <c r="X631" s="12" t="s">
        <v>174</v>
      </c>
    </row>
    <row r="632" spans="1:24" s="1" customFormat="1" ht="18.75" customHeight="1" x14ac:dyDescent="0.25">
      <c r="A632" s="1401"/>
      <c r="B632" s="584"/>
      <c r="C632" s="1401"/>
      <c r="D632" s="12" t="s">
        <v>275</v>
      </c>
      <c r="E632" s="13">
        <v>21</v>
      </c>
      <c r="F632" s="320" t="s">
        <v>21</v>
      </c>
      <c r="G632" s="326" t="s">
        <v>478</v>
      </c>
      <c r="H632" s="322" t="s">
        <v>686</v>
      </c>
      <c r="I632" s="322" t="str">
        <f t="shared" si="37"/>
        <v>ce.0541572@ac-nancy-metz.fr</v>
      </c>
      <c r="J632" s="320" t="s">
        <v>687</v>
      </c>
      <c r="K632" s="320">
        <v>38</v>
      </c>
      <c r="L632" s="62">
        <f t="shared" si="38"/>
        <v>6.333333333333333</v>
      </c>
      <c r="M632" s="320">
        <f t="shared" si="39"/>
        <v>7</v>
      </c>
      <c r="N632" s="324"/>
      <c r="O632" s="324"/>
      <c r="P632" s="324"/>
      <c r="Q632" s="324"/>
      <c r="R632" s="667"/>
      <c r="S632" s="668" t="s">
        <v>1138</v>
      </c>
      <c r="T632" s="325">
        <v>44992</v>
      </c>
      <c r="U632" s="22">
        <v>44993</v>
      </c>
      <c r="V632" s="102" t="s">
        <v>1141</v>
      </c>
      <c r="W632" s="588"/>
      <c r="X632" s="12" t="s">
        <v>174</v>
      </c>
    </row>
    <row r="633" spans="1:24" s="1" customFormat="1" ht="18.75" customHeight="1" x14ac:dyDescent="0.25">
      <c r="A633" s="445" t="s">
        <v>54</v>
      </c>
      <c r="B633" s="445"/>
      <c r="C633" s="11" t="s">
        <v>103</v>
      </c>
      <c r="D633" s="12"/>
      <c r="E633" s="13"/>
      <c r="F633" s="459"/>
      <c r="G633" s="39"/>
      <c r="H633" s="40"/>
      <c r="I633" s="40"/>
      <c r="J633" s="12"/>
      <c r="K633" s="12"/>
      <c r="L633" s="12"/>
      <c r="M633" s="12"/>
      <c r="N633" s="41"/>
      <c r="O633" s="41"/>
      <c r="P633" s="41"/>
      <c r="Q633" s="41"/>
      <c r="R633" s="42"/>
      <c r="S633" s="41"/>
      <c r="T633" s="43"/>
      <c r="U633" s="43"/>
      <c r="V633" s="102"/>
      <c r="W633" s="588"/>
      <c r="X633" s="12"/>
    </row>
    <row r="634" spans="1:24" s="1" customFormat="1" ht="18.75" x14ac:dyDescent="0.3">
      <c r="A634" s="57"/>
      <c r="B634" s="57"/>
      <c r="C634" s="57"/>
      <c r="D634" s="12"/>
      <c r="E634" s="12"/>
      <c r="F634" s="12"/>
      <c r="G634" s="12"/>
      <c r="H634" s="12"/>
      <c r="I634" s="12"/>
      <c r="J634" s="12"/>
      <c r="K634" s="12"/>
      <c r="L634" s="62">
        <f t="shared" si="38"/>
        <v>0</v>
      </c>
      <c r="M634" s="12"/>
      <c r="N634" s="41"/>
      <c r="O634" s="41"/>
      <c r="P634" s="41"/>
      <c r="Q634" s="41"/>
      <c r="R634" s="42"/>
      <c r="S634" s="41"/>
      <c r="T634" s="43"/>
      <c r="U634" s="43"/>
      <c r="V634" s="102"/>
      <c r="W634" s="588"/>
      <c r="X634" s="12"/>
    </row>
    <row r="635" spans="1:24" s="1" customFormat="1" ht="18.75" customHeight="1" x14ac:dyDescent="0.25">
      <c r="A635" s="1401">
        <v>70</v>
      </c>
      <c r="B635" s="584"/>
      <c r="C635" s="1402">
        <v>27</v>
      </c>
      <c r="D635" s="12" t="s">
        <v>303</v>
      </c>
      <c r="E635" s="13">
        <v>34</v>
      </c>
      <c r="F635" s="31" t="s">
        <v>21</v>
      </c>
      <c r="G635" s="29" t="s">
        <v>689</v>
      </c>
      <c r="H635" s="30" t="s">
        <v>690</v>
      </c>
      <c r="I635" s="30" t="str">
        <f t="shared" si="37"/>
        <v>ce.0541210@ac-nancy-metz.fr</v>
      </c>
      <c r="J635" s="31" t="s">
        <v>691</v>
      </c>
      <c r="K635" s="31">
        <v>47</v>
      </c>
      <c r="L635" s="62">
        <f t="shared" si="38"/>
        <v>7.833333333333333</v>
      </c>
      <c r="M635" s="31">
        <f t="shared" si="39"/>
        <v>8</v>
      </c>
      <c r="N635" s="32">
        <f>SUM(M635:M641)</f>
        <v>65</v>
      </c>
      <c r="O635" s="32"/>
      <c r="P635" s="32"/>
      <c r="Q635" s="32"/>
      <c r="R635" s="460" t="s">
        <v>1142</v>
      </c>
      <c r="S635" s="594" t="s">
        <v>1138</v>
      </c>
      <c r="T635" s="595">
        <v>44992</v>
      </c>
      <c r="U635" s="595">
        <v>44993</v>
      </c>
      <c r="V635" s="102" t="s">
        <v>1143</v>
      </c>
      <c r="W635" s="588"/>
      <c r="X635" s="588" t="s">
        <v>194</v>
      </c>
    </row>
    <row r="636" spans="1:24" s="1" customFormat="1" ht="18.75" customHeight="1" x14ac:dyDescent="0.25">
      <c r="A636" s="1401"/>
      <c r="B636" s="584"/>
      <c r="C636" s="1402"/>
      <c r="D636" s="12" t="s">
        <v>1084</v>
      </c>
      <c r="E636" s="13">
        <v>34</v>
      </c>
      <c r="F636" s="31" t="s">
        <v>50</v>
      </c>
      <c r="G636" s="29" t="s">
        <v>696</v>
      </c>
      <c r="H636" s="30" t="s">
        <v>697</v>
      </c>
      <c r="I636" s="30" t="str">
        <f t="shared" si="37"/>
        <v>ce.0540066@ac-nancy-metz.fr</v>
      </c>
      <c r="J636" s="31" t="s">
        <v>698</v>
      </c>
      <c r="K636" s="31">
        <v>103</v>
      </c>
      <c r="L636" s="62">
        <f t="shared" si="38"/>
        <v>17.166666666666668</v>
      </c>
      <c r="M636" s="31">
        <f t="shared" si="39"/>
        <v>18</v>
      </c>
      <c r="N636" s="32"/>
      <c r="O636" s="32"/>
      <c r="P636" s="32"/>
      <c r="Q636" s="33" t="s">
        <v>419</v>
      </c>
      <c r="R636" s="460"/>
      <c r="S636" s="594" t="s">
        <v>1138</v>
      </c>
      <c r="T636" s="595">
        <v>44992</v>
      </c>
      <c r="U636" s="595">
        <v>44993</v>
      </c>
      <c r="V636" s="102" t="s">
        <v>1143</v>
      </c>
      <c r="W636" s="588"/>
      <c r="X636" s="588" t="s">
        <v>194</v>
      </c>
    </row>
    <row r="637" spans="1:24" s="1" customFormat="1" ht="18.75" customHeight="1" x14ac:dyDescent="0.25">
      <c r="A637" s="1401"/>
      <c r="B637" s="584"/>
      <c r="C637" s="1402"/>
      <c r="D637" s="12" t="s">
        <v>1084</v>
      </c>
      <c r="E637" s="13">
        <v>34</v>
      </c>
      <c r="F637" s="31" t="s">
        <v>21</v>
      </c>
      <c r="G637" s="29" t="s">
        <v>699</v>
      </c>
      <c r="H637" s="30" t="s">
        <v>690</v>
      </c>
      <c r="I637" s="30" t="str">
        <f t="shared" si="37"/>
        <v>ce.0541330@ac-nancy-metz.fr</v>
      </c>
      <c r="J637" s="31" t="s">
        <v>700</v>
      </c>
      <c r="K637" s="31">
        <v>45</v>
      </c>
      <c r="L637" s="62">
        <f t="shared" si="38"/>
        <v>7.5</v>
      </c>
      <c r="M637" s="31">
        <f t="shared" si="39"/>
        <v>8</v>
      </c>
      <c r="N637" s="32"/>
      <c r="O637" s="32"/>
      <c r="P637" s="32"/>
      <c r="Q637" s="32"/>
      <c r="R637" s="460"/>
      <c r="S637" s="594" t="s">
        <v>1138</v>
      </c>
      <c r="T637" s="595">
        <v>44992</v>
      </c>
      <c r="U637" s="595">
        <v>44993</v>
      </c>
      <c r="V637" s="102" t="s">
        <v>1143</v>
      </c>
      <c r="W637" s="588"/>
      <c r="X637" s="588" t="s">
        <v>194</v>
      </c>
    </row>
    <row r="638" spans="1:24" s="1" customFormat="1" ht="18.75" customHeight="1" x14ac:dyDescent="0.25">
      <c r="A638" s="1401"/>
      <c r="B638" s="584"/>
      <c r="C638" s="1402"/>
      <c r="D638" s="12" t="s">
        <v>1084</v>
      </c>
      <c r="E638" s="68">
        <v>47</v>
      </c>
      <c r="F638" s="275" t="s">
        <v>32</v>
      </c>
      <c r="G638" s="309" t="s">
        <v>702</v>
      </c>
      <c r="H638" s="310" t="s">
        <v>690</v>
      </c>
      <c r="I638" s="310" t="str">
        <f t="shared" si="37"/>
        <v>ce.0540067@ac-nancy-metz.fr</v>
      </c>
      <c r="J638" s="311" t="s">
        <v>703</v>
      </c>
      <c r="K638" s="311">
        <v>65</v>
      </c>
      <c r="L638" s="62">
        <f t="shared" si="38"/>
        <v>10.833333333333334</v>
      </c>
      <c r="M638" s="275">
        <f t="shared" si="39"/>
        <v>11</v>
      </c>
      <c r="N638" s="312"/>
      <c r="O638" s="312"/>
      <c r="P638" s="312"/>
      <c r="Q638" s="312"/>
      <c r="R638" s="460"/>
      <c r="S638" s="594" t="s">
        <v>1138</v>
      </c>
      <c r="T638" s="595">
        <v>44992</v>
      </c>
      <c r="U638" s="595">
        <v>44993</v>
      </c>
      <c r="V638" s="102" t="s">
        <v>1143</v>
      </c>
      <c r="W638" s="588"/>
      <c r="X638" s="588" t="s">
        <v>194</v>
      </c>
    </row>
    <row r="639" spans="1:24" s="1" customFormat="1" ht="18.75" customHeight="1" x14ac:dyDescent="0.25">
      <c r="A639" s="1401"/>
      <c r="B639" s="584"/>
      <c r="C639" s="1402"/>
      <c r="D639" s="12" t="s">
        <v>1084</v>
      </c>
      <c r="E639" s="68">
        <v>47</v>
      </c>
      <c r="F639" s="275" t="s">
        <v>21</v>
      </c>
      <c r="G639" s="314" t="s">
        <v>704</v>
      </c>
      <c r="H639" s="310" t="s">
        <v>697</v>
      </c>
      <c r="I639" s="310" t="str">
        <f t="shared" si="37"/>
        <v>ce.0541565@ac-nancy-metz.fr</v>
      </c>
      <c r="J639" s="275" t="s">
        <v>705</v>
      </c>
      <c r="K639" s="275">
        <v>53</v>
      </c>
      <c r="L639" s="62">
        <f t="shared" si="38"/>
        <v>8.8333333333333339</v>
      </c>
      <c r="M639" s="275">
        <f t="shared" si="39"/>
        <v>9</v>
      </c>
      <c r="N639" s="312"/>
      <c r="O639" s="312"/>
      <c r="P639" s="312"/>
      <c r="Q639" s="312"/>
      <c r="R639" s="460"/>
      <c r="S639" s="594" t="s">
        <v>1138</v>
      </c>
      <c r="T639" s="595">
        <v>44992</v>
      </c>
      <c r="U639" s="595">
        <v>44993</v>
      </c>
      <c r="V639" s="102" t="s">
        <v>1143</v>
      </c>
      <c r="W639" s="588"/>
      <c r="X639" s="588" t="s">
        <v>194</v>
      </c>
    </row>
    <row r="640" spans="1:24" s="1" customFormat="1" ht="18.75" customHeight="1" x14ac:dyDescent="0.25">
      <c r="A640" s="1401"/>
      <c r="B640" s="584"/>
      <c r="C640" s="1402"/>
      <c r="D640" s="12" t="s">
        <v>1084</v>
      </c>
      <c r="E640" s="68">
        <v>47</v>
      </c>
      <c r="F640" s="275" t="s">
        <v>21</v>
      </c>
      <c r="G640" s="314" t="s">
        <v>707</v>
      </c>
      <c r="H640" s="310" t="s">
        <v>708</v>
      </c>
      <c r="I640" s="310" t="str">
        <f t="shared" si="37"/>
        <v>ce.0540012@ac-nancy-metz.fr</v>
      </c>
      <c r="J640" s="275" t="s">
        <v>709</v>
      </c>
      <c r="K640" s="275">
        <v>42</v>
      </c>
      <c r="L640" s="62">
        <f t="shared" si="38"/>
        <v>7</v>
      </c>
      <c r="M640" s="275">
        <f t="shared" si="39"/>
        <v>7</v>
      </c>
      <c r="N640" s="312"/>
      <c r="O640" s="312"/>
      <c r="P640" s="312"/>
      <c r="Q640" s="312"/>
      <c r="R640" s="460"/>
      <c r="S640" s="594" t="s">
        <v>1138</v>
      </c>
      <c r="T640" s="595">
        <v>44992</v>
      </c>
      <c r="U640" s="595">
        <v>44993</v>
      </c>
      <c r="V640" s="102" t="s">
        <v>1143</v>
      </c>
      <c r="W640" s="588"/>
      <c r="X640" s="588" t="s">
        <v>194</v>
      </c>
    </row>
    <row r="641" spans="1:24" s="1" customFormat="1" ht="18.75" customHeight="1" x14ac:dyDescent="0.25">
      <c r="A641" s="1401"/>
      <c r="B641" s="584"/>
      <c r="C641" s="1402"/>
      <c r="D641" s="12" t="s">
        <v>1084</v>
      </c>
      <c r="E641" s="68">
        <v>47</v>
      </c>
      <c r="F641" s="275" t="s">
        <v>21</v>
      </c>
      <c r="G641" s="314" t="s">
        <v>442</v>
      </c>
      <c r="H641" s="310" t="s">
        <v>710</v>
      </c>
      <c r="I641" s="310" t="str">
        <f t="shared" si="37"/>
        <v>ce.0540019@ac-nancy-metz.fr</v>
      </c>
      <c r="J641" s="275" t="s">
        <v>711</v>
      </c>
      <c r="K641" s="275">
        <v>23</v>
      </c>
      <c r="L641" s="62">
        <f t="shared" si="38"/>
        <v>3.8333333333333335</v>
      </c>
      <c r="M641" s="275">
        <f t="shared" si="39"/>
        <v>4</v>
      </c>
      <c r="N641" s="312"/>
      <c r="O641" s="312"/>
      <c r="P641" s="312"/>
      <c r="Q641" s="312"/>
      <c r="R641" s="460"/>
      <c r="S641" s="594" t="s">
        <v>1138</v>
      </c>
      <c r="T641" s="595">
        <v>44992</v>
      </c>
      <c r="U641" s="595">
        <v>44993</v>
      </c>
      <c r="V641" s="102" t="s">
        <v>1143</v>
      </c>
      <c r="W641" s="588"/>
      <c r="X641" s="588" t="s">
        <v>194</v>
      </c>
    </row>
    <row r="642" spans="1:24" s="1" customFormat="1" ht="18.75" customHeight="1" x14ac:dyDescent="0.25">
      <c r="A642" s="584" t="s">
        <v>55</v>
      </c>
      <c r="B642" s="584"/>
      <c r="C642" s="11" t="s">
        <v>77</v>
      </c>
      <c r="D642" s="12"/>
      <c r="E642" s="68"/>
      <c r="F642" s="12"/>
      <c r="G642" s="39"/>
      <c r="H642" s="40"/>
      <c r="I642" s="40"/>
      <c r="J642" s="12"/>
      <c r="K642" s="12"/>
      <c r="L642" s="12"/>
      <c r="M642" s="12"/>
      <c r="N642" s="41"/>
      <c r="O642" s="41"/>
      <c r="P642" s="41"/>
      <c r="Q642" s="41"/>
      <c r="R642" s="42"/>
      <c r="S642" s="41"/>
      <c r="T642" s="43"/>
      <c r="U642" s="43"/>
      <c r="V642" s="102"/>
      <c r="W642" s="588"/>
      <c r="X642" s="12"/>
    </row>
    <row r="643" spans="1:24" s="1" customFormat="1" ht="18.75" x14ac:dyDescent="0.3">
      <c r="A643" s="589"/>
      <c r="B643" s="589"/>
      <c r="C643" s="57"/>
      <c r="D643" s="12"/>
      <c r="E643" s="12"/>
      <c r="F643" s="12"/>
      <c r="G643" s="12"/>
      <c r="H643" s="12"/>
      <c r="I643" s="12"/>
      <c r="J643" s="12"/>
      <c r="K643" s="12"/>
      <c r="L643" s="62">
        <f t="shared" si="38"/>
        <v>0</v>
      </c>
      <c r="M643" s="12"/>
      <c r="N643" s="41"/>
      <c r="O643" s="41"/>
      <c r="P643" s="41"/>
      <c r="Q643" s="41"/>
      <c r="R643" s="42"/>
      <c r="S643" s="41"/>
      <c r="T643" s="43"/>
      <c r="U643" s="43"/>
      <c r="V643" s="102"/>
      <c r="W643" s="588"/>
      <c r="X643" s="12"/>
    </row>
    <row r="644" spans="1:24" s="1" customFormat="1" ht="18.75" customHeight="1" x14ac:dyDescent="0.25">
      <c r="A644" s="1401">
        <v>71</v>
      </c>
      <c r="B644" s="584"/>
      <c r="C644" s="1402">
        <v>28</v>
      </c>
      <c r="D644" s="12" t="s">
        <v>335</v>
      </c>
      <c r="E644" s="47">
        <v>54</v>
      </c>
      <c r="F644" s="400" t="s">
        <v>21</v>
      </c>
      <c r="G644" s="461" t="s">
        <v>712</v>
      </c>
      <c r="H644" s="462" t="s">
        <v>713</v>
      </c>
      <c r="I644" s="462" t="str">
        <f t="shared" si="37"/>
        <v>ce.0570038@ac-nancy-metz.fr</v>
      </c>
      <c r="J644" s="400" t="s">
        <v>714</v>
      </c>
      <c r="K644" s="400">
        <v>30</v>
      </c>
      <c r="L644" s="62">
        <f t="shared" si="38"/>
        <v>5</v>
      </c>
      <c r="M644" s="400">
        <f t="shared" si="39"/>
        <v>5</v>
      </c>
      <c r="N644" s="463">
        <f>SUM(M644:M651)</f>
        <v>56</v>
      </c>
      <c r="O644" s="463"/>
      <c r="P644" s="463"/>
      <c r="Q644" s="463"/>
      <c r="R644" s="662" t="s">
        <v>1144</v>
      </c>
      <c r="S644" s="621" t="s">
        <v>1138</v>
      </c>
      <c r="T644" s="622">
        <v>44992</v>
      </c>
      <c r="U644" s="622">
        <v>44993</v>
      </c>
      <c r="V644" s="102" t="s">
        <v>1145</v>
      </c>
      <c r="W644" s="612"/>
      <c r="X644" s="12" t="s">
        <v>219</v>
      </c>
    </row>
    <row r="645" spans="1:24" s="1" customFormat="1" ht="18.75" customHeight="1" x14ac:dyDescent="0.25">
      <c r="A645" s="1401"/>
      <c r="B645" s="584"/>
      <c r="C645" s="1402"/>
      <c r="D645" s="12" t="s">
        <v>341</v>
      </c>
      <c r="E645" s="47">
        <v>54</v>
      </c>
      <c r="F645" s="400" t="s">
        <v>21</v>
      </c>
      <c r="G645" s="461" t="s">
        <v>717</v>
      </c>
      <c r="H645" s="462" t="s">
        <v>718</v>
      </c>
      <c r="I645" s="462" t="str">
        <f t="shared" si="37"/>
        <v>ce.0570328@ac-nancy-metz.fr</v>
      </c>
      <c r="J645" s="400" t="s">
        <v>719</v>
      </c>
      <c r="K645" s="400">
        <v>34</v>
      </c>
      <c r="L645" s="62">
        <f t="shared" si="38"/>
        <v>5.666666666666667</v>
      </c>
      <c r="M645" s="400">
        <f t="shared" si="39"/>
        <v>6</v>
      </c>
      <c r="N645" s="463"/>
      <c r="O645" s="463"/>
      <c r="P645" s="463"/>
      <c r="Q645" s="463"/>
      <c r="R645" s="662"/>
      <c r="S645" s="621" t="s">
        <v>1138</v>
      </c>
      <c r="T645" s="622">
        <v>44992</v>
      </c>
      <c r="U645" s="622">
        <v>44993</v>
      </c>
      <c r="V645" s="102" t="s">
        <v>1145</v>
      </c>
      <c r="W645" s="617"/>
      <c r="X645" s="12" t="s">
        <v>219</v>
      </c>
    </row>
    <row r="646" spans="1:24" s="1" customFormat="1" ht="18.75" customHeight="1" x14ac:dyDescent="0.25">
      <c r="A646" s="1401"/>
      <c r="B646" s="584"/>
      <c r="C646" s="1402"/>
      <c r="D646" s="12" t="s">
        <v>341</v>
      </c>
      <c r="E646" s="47">
        <v>54</v>
      </c>
      <c r="F646" s="400" t="s">
        <v>21</v>
      </c>
      <c r="G646" s="461" t="s">
        <v>720</v>
      </c>
      <c r="H646" s="462" t="s">
        <v>721</v>
      </c>
      <c r="I646" s="462" t="str">
        <f t="shared" si="37"/>
        <v>ce.0570074@ac-nancy-metz.fr</v>
      </c>
      <c r="J646" s="400" t="s">
        <v>722</v>
      </c>
      <c r="K646" s="400">
        <v>21</v>
      </c>
      <c r="L646" s="62">
        <f t="shared" si="38"/>
        <v>3.5</v>
      </c>
      <c r="M646" s="400">
        <f t="shared" si="39"/>
        <v>4</v>
      </c>
      <c r="N646" s="463"/>
      <c r="O646" s="463"/>
      <c r="P646" s="463"/>
      <c r="Q646" s="463"/>
      <c r="R646" s="662"/>
      <c r="S646" s="621" t="s">
        <v>1138</v>
      </c>
      <c r="T646" s="622">
        <v>44992</v>
      </c>
      <c r="U646" s="622">
        <v>44993</v>
      </c>
      <c r="V646" s="102" t="s">
        <v>1145</v>
      </c>
      <c r="W646" s="617"/>
      <c r="X646" s="12" t="s">
        <v>219</v>
      </c>
    </row>
    <row r="647" spans="1:24" s="1" customFormat="1" ht="18.75" customHeight="1" x14ac:dyDescent="0.25">
      <c r="A647" s="1401"/>
      <c r="B647" s="584"/>
      <c r="C647" s="1402"/>
      <c r="D647" s="12" t="s">
        <v>341</v>
      </c>
      <c r="E647" s="47">
        <v>54</v>
      </c>
      <c r="F647" s="400" t="s">
        <v>32</v>
      </c>
      <c r="G647" s="461" t="s">
        <v>724</v>
      </c>
      <c r="H647" s="462" t="s">
        <v>337</v>
      </c>
      <c r="I647" s="462" t="str">
        <f t="shared" si="37"/>
        <v>ce.0570095@ac-nancy-metz.fr</v>
      </c>
      <c r="J647" s="464" t="s">
        <v>725</v>
      </c>
      <c r="K647" s="464">
        <v>53</v>
      </c>
      <c r="L647" s="62">
        <f t="shared" si="38"/>
        <v>8.8333333333333339</v>
      </c>
      <c r="M647" s="400">
        <f t="shared" si="39"/>
        <v>9</v>
      </c>
      <c r="N647" s="463"/>
      <c r="O647" s="463"/>
      <c r="P647" s="463"/>
      <c r="Q647" s="463"/>
      <c r="R647" s="662"/>
      <c r="S647" s="621" t="s">
        <v>1138</v>
      </c>
      <c r="T647" s="622">
        <v>44992</v>
      </c>
      <c r="U647" s="622">
        <v>44993</v>
      </c>
      <c r="V647" s="102" t="s">
        <v>1145</v>
      </c>
      <c r="W647" s="588"/>
      <c r="X647" s="12" t="s">
        <v>219</v>
      </c>
    </row>
    <row r="648" spans="1:24" s="1" customFormat="1" ht="33" customHeight="1" x14ac:dyDescent="0.25">
      <c r="A648" s="1401"/>
      <c r="B648" s="584"/>
      <c r="C648" s="1402"/>
      <c r="D648" s="12" t="s">
        <v>341</v>
      </c>
      <c r="E648" s="47">
        <v>28</v>
      </c>
      <c r="F648" s="403" t="s">
        <v>50</v>
      </c>
      <c r="G648" s="404" t="s">
        <v>727</v>
      </c>
      <c r="H648" s="405" t="s">
        <v>728</v>
      </c>
      <c r="I648" s="405" t="str">
        <f t="shared" si="37"/>
        <v>ce.0570021@ac-nancy-metz.fr</v>
      </c>
      <c r="J648" s="403" t="s">
        <v>729</v>
      </c>
      <c r="K648" s="403">
        <v>61</v>
      </c>
      <c r="L648" s="62">
        <f t="shared" si="38"/>
        <v>10.166666666666666</v>
      </c>
      <c r="M648" s="403">
        <f t="shared" si="39"/>
        <v>11</v>
      </c>
      <c r="N648" s="401"/>
      <c r="O648" s="401"/>
      <c r="P648" s="401"/>
      <c r="Q648" s="246" t="s">
        <v>730</v>
      </c>
      <c r="R648" s="662"/>
      <c r="S648" s="621" t="s">
        <v>1138</v>
      </c>
      <c r="T648" s="622">
        <v>44992</v>
      </c>
      <c r="U648" s="622">
        <v>44993</v>
      </c>
      <c r="V648" s="102" t="s">
        <v>1145</v>
      </c>
      <c r="W648" s="588"/>
      <c r="X648" s="12" t="s">
        <v>219</v>
      </c>
    </row>
    <row r="649" spans="1:24" s="1" customFormat="1" ht="18.75" customHeight="1" x14ac:dyDescent="0.25">
      <c r="A649" s="1401"/>
      <c r="B649" s="584"/>
      <c r="C649" s="1402"/>
      <c r="D649" s="12" t="s">
        <v>341</v>
      </c>
      <c r="E649" s="47">
        <v>28</v>
      </c>
      <c r="F649" s="403" t="s">
        <v>21</v>
      </c>
      <c r="G649" s="404" t="s">
        <v>727</v>
      </c>
      <c r="H649" s="405" t="s">
        <v>728</v>
      </c>
      <c r="I649" s="405" t="str">
        <f t="shared" si="37"/>
        <v>ce.0572814@ac-nancy-metz.fr</v>
      </c>
      <c r="J649" s="403" t="s">
        <v>731</v>
      </c>
      <c r="K649" s="403">
        <v>39</v>
      </c>
      <c r="L649" s="62">
        <f t="shared" si="38"/>
        <v>6.5</v>
      </c>
      <c r="M649" s="403">
        <f t="shared" si="39"/>
        <v>7</v>
      </c>
      <c r="N649" s="401"/>
      <c r="O649" s="401"/>
      <c r="P649" s="401"/>
      <c r="Q649" s="401"/>
      <c r="R649" s="662"/>
      <c r="S649" s="621" t="s">
        <v>1138</v>
      </c>
      <c r="T649" s="622">
        <v>44992</v>
      </c>
      <c r="U649" s="622">
        <v>44993</v>
      </c>
      <c r="V649" s="102" t="s">
        <v>1145</v>
      </c>
      <c r="W649" s="588"/>
      <c r="X649" s="12" t="s">
        <v>219</v>
      </c>
    </row>
    <row r="650" spans="1:24" s="1" customFormat="1" ht="18.75" customHeight="1" x14ac:dyDescent="0.25">
      <c r="A650" s="1401"/>
      <c r="B650" s="584"/>
      <c r="C650" s="1402"/>
      <c r="D650" s="12" t="s">
        <v>341</v>
      </c>
      <c r="E650" s="47">
        <v>28</v>
      </c>
      <c r="F650" s="403" t="s">
        <v>21</v>
      </c>
      <c r="G650" s="404" t="s">
        <v>732</v>
      </c>
      <c r="H650" s="405" t="s">
        <v>733</v>
      </c>
      <c r="I650" s="405" t="str">
        <f t="shared" si="37"/>
        <v>ce.0570327@ac-nancy-metz.fr</v>
      </c>
      <c r="J650" s="403" t="s">
        <v>734</v>
      </c>
      <c r="K650" s="403">
        <v>33</v>
      </c>
      <c r="L650" s="62">
        <f t="shared" si="38"/>
        <v>5.5</v>
      </c>
      <c r="M650" s="403">
        <f t="shared" si="39"/>
        <v>6</v>
      </c>
      <c r="N650" s="401"/>
      <c r="O650" s="401"/>
      <c r="P650" s="401"/>
      <c r="Q650" s="401"/>
      <c r="R650" s="662"/>
      <c r="S650" s="621" t="s">
        <v>1138</v>
      </c>
      <c r="T650" s="622">
        <v>44992</v>
      </c>
      <c r="U650" s="622">
        <v>44993</v>
      </c>
      <c r="V650" s="102" t="s">
        <v>1145</v>
      </c>
      <c r="W650" s="588"/>
      <c r="X650" s="12" t="s">
        <v>219</v>
      </c>
    </row>
    <row r="651" spans="1:24" s="1" customFormat="1" ht="18.75" customHeight="1" x14ac:dyDescent="0.25">
      <c r="A651" s="1401"/>
      <c r="B651" s="584"/>
      <c r="C651" s="1402"/>
      <c r="D651" s="12" t="s">
        <v>341</v>
      </c>
      <c r="E651" s="47">
        <v>28</v>
      </c>
      <c r="F651" s="403" t="s">
        <v>21</v>
      </c>
      <c r="G651" s="404" t="s">
        <v>735</v>
      </c>
      <c r="H651" s="405" t="s">
        <v>736</v>
      </c>
      <c r="I651" s="405" t="str">
        <f t="shared" si="37"/>
        <v>ce.0570073@ac-nancy-metz.fr</v>
      </c>
      <c r="J651" s="403" t="s">
        <v>737</v>
      </c>
      <c r="K651" s="403">
        <v>45</v>
      </c>
      <c r="L651" s="62">
        <f t="shared" si="38"/>
        <v>7.5</v>
      </c>
      <c r="M651" s="403">
        <f t="shared" si="39"/>
        <v>8</v>
      </c>
      <c r="N651" s="401"/>
      <c r="O651" s="401"/>
      <c r="P651" s="401"/>
      <c r="Q651" s="401"/>
      <c r="R651" s="662"/>
      <c r="S651" s="621" t="s">
        <v>1138</v>
      </c>
      <c r="T651" s="622">
        <v>44992</v>
      </c>
      <c r="U651" s="622">
        <v>44993</v>
      </c>
      <c r="V651" s="102" t="s">
        <v>1145</v>
      </c>
      <c r="W651" s="588"/>
      <c r="X651" s="12" t="s">
        <v>219</v>
      </c>
    </row>
    <row r="652" spans="1:24" s="1" customFormat="1" ht="18.75" customHeight="1" x14ac:dyDescent="0.25">
      <c r="A652" s="584" t="s">
        <v>103</v>
      </c>
      <c r="B652" s="584"/>
      <c r="C652" s="11" t="s">
        <v>54</v>
      </c>
      <c r="D652" s="12"/>
      <c r="E652" s="47"/>
      <c r="F652" s="12"/>
      <c r="G652" s="39"/>
      <c r="H652" s="40"/>
      <c r="I652" s="40"/>
      <c r="J652" s="12"/>
      <c r="K652" s="12"/>
      <c r="L652" s="12"/>
      <c r="M652" s="12"/>
      <c r="N652" s="41"/>
      <c r="O652" s="41"/>
      <c r="P652" s="41"/>
      <c r="Q652" s="41"/>
      <c r="R652" s="42"/>
      <c r="S652" s="41"/>
      <c r="T652" s="43"/>
      <c r="U652" s="43"/>
      <c r="V652" s="102"/>
      <c r="W652" s="588"/>
      <c r="X652" s="12"/>
    </row>
    <row r="653" spans="1:24" s="1" customFormat="1" ht="18.75" x14ac:dyDescent="0.3">
      <c r="A653" s="589"/>
      <c r="B653" s="589"/>
      <c r="C653" s="57"/>
      <c r="D653" s="12"/>
      <c r="E653" s="12"/>
      <c r="F653" s="12"/>
      <c r="G653" s="12"/>
      <c r="H653" s="12"/>
      <c r="I653" s="12"/>
      <c r="J653" s="12"/>
      <c r="K653" s="12"/>
      <c r="L653" s="62">
        <f t="shared" si="38"/>
        <v>0</v>
      </c>
      <c r="M653" s="12"/>
      <c r="N653" s="41"/>
      <c r="O653" s="41"/>
      <c r="P653" s="41"/>
      <c r="Q653" s="41"/>
      <c r="R653" s="42"/>
      <c r="S653" s="41"/>
      <c r="T653" s="43"/>
      <c r="U653" s="43"/>
      <c r="V653" s="102"/>
      <c r="W653" s="588"/>
      <c r="X653" s="12"/>
    </row>
    <row r="654" spans="1:24" s="1" customFormat="1" ht="18.75" customHeight="1" x14ac:dyDescent="0.25">
      <c r="A654" s="1401">
        <v>72</v>
      </c>
      <c r="B654" s="584"/>
      <c r="C654" s="1418" t="s">
        <v>1146</v>
      </c>
      <c r="D654" s="12" t="s">
        <v>250</v>
      </c>
      <c r="E654" s="47">
        <v>15</v>
      </c>
      <c r="F654" s="89" t="s">
        <v>35</v>
      </c>
      <c r="G654" s="91" t="s">
        <v>252</v>
      </c>
      <c r="H654" s="88" t="s">
        <v>253</v>
      </c>
      <c r="I654" s="88" t="str">
        <f t="shared" si="37"/>
        <v>ce.0570099@ac-nancy-metz.fr</v>
      </c>
      <c r="J654" s="89" t="s">
        <v>254</v>
      </c>
      <c r="K654" s="89">
        <v>132</v>
      </c>
      <c r="L654" s="80">
        <f t="shared" si="38"/>
        <v>22</v>
      </c>
      <c r="M654" s="89">
        <f t="shared" si="39"/>
        <v>22</v>
      </c>
      <c r="N654" s="92">
        <f>SUM(M654:M659)</f>
        <v>74</v>
      </c>
      <c r="O654" s="92"/>
      <c r="P654" s="92"/>
      <c r="Q654" s="92"/>
      <c r="R654" s="771" t="s">
        <v>1147</v>
      </c>
      <c r="S654" s="627" t="s">
        <v>1148</v>
      </c>
      <c r="T654" s="628">
        <v>44634</v>
      </c>
      <c r="U654" s="628">
        <v>44635</v>
      </c>
      <c r="V654" s="102" t="s">
        <v>1149</v>
      </c>
      <c r="W654" s="612"/>
      <c r="X654" s="12" t="s">
        <v>257</v>
      </c>
    </row>
    <row r="655" spans="1:24" s="1" customFormat="1" ht="18.75" customHeight="1" x14ac:dyDescent="0.25">
      <c r="A655" s="1401"/>
      <c r="B655" s="584"/>
      <c r="C655" s="1402"/>
      <c r="D655" s="12" t="s">
        <v>259</v>
      </c>
      <c r="E655" s="47">
        <v>76</v>
      </c>
      <c r="F655" s="80" t="s">
        <v>21</v>
      </c>
      <c r="G655" s="214" t="s">
        <v>261</v>
      </c>
      <c r="H655" s="215" t="s">
        <v>253</v>
      </c>
      <c r="I655" s="215" t="str">
        <f t="shared" si="37"/>
        <v>ce.0572021@ac-nancy-metz.fr</v>
      </c>
      <c r="J655" s="80" t="s">
        <v>262</v>
      </c>
      <c r="K655" s="80">
        <v>41</v>
      </c>
      <c r="L655" s="80">
        <f t="shared" si="38"/>
        <v>6.833333333333333</v>
      </c>
      <c r="M655" s="80">
        <f t="shared" si="39"/>
        <v>7</v>
      </c>
      <c r="N655" s="216"/>
      <c r="O655" s="216"/>
      <c r="P655" s="216"/>
      <c r="Q655" s="216"/>
      <c r="R655" s="771"/>
      <c r="S655" s="627" t="s">
        <v>1148</v>
      </c>
      <c r="T655" s="628">
        <v>44634</v>
      </c>
      <c r="U655" s="628">
        <v>44635</v>
      </c>
      <c r="V655" s="102" t="s">
        <v>1149</v>
      </c>
      <c r="W655" s="617"/>
      <c r="X655" s="12" t="s">
        <v>257</v>
      </c>
    </row>
    <row r="656" spans="1:24" s="1" customFormat="1" ht="18.75" customHeight="1" x14ac:dyDescent="0.25">
      <c r="A656" s="1401"/>
      <c r="B656" s="584"/>
      <c r="C656" s="1402"/>
      <c r="D656" s="12" t="s">
        <v>259</v>
      </c>
      <c r="E656" s="47">
        <v>76</v>
      </c>
      <c r="F656" s="80" t="s">
        <v>21</v>
      </c>
      <c r="G656" s="214" t="s">
        <v>263</v>
      </c>
      <c r="H656" s="215" t="s">
        <v>253</v>
      </c>
      <c r="I656" s="215" t="str">
        <f t="shared" si="37"/>
        <v>ce.0572587@ac-nancy-metz.fr</v>
      </c>
      <c r="J656" s="80" t="s">
        <v>264</v>
      </c>
      <c r="K656" s="80">
        <v>49</v>
      </c>
      <c r="L656" s="80">
        <f t="shared" si="38"/>
        <v>8.1666666666666661</v>
      </c>
      <c r="M656" s="80">
        <f t="shared" si="39"/>
        <v>9</v>
      </c>
      <c r="N656" s="216"/>
      <c r="O656" s="216"/>
      <c r="P656" s="216"/>
      <c r="Q656" s="216"/>
      <c r="R656" s="771"/>
      <c r="S656" s="627" t="s">
        <v>1148</v>
      </c>
      <c r="T656" s="628">
        <v>44634</v>
      </c>
      <c r="U656" s="628">
        <v>44635</v>
      </c>
      <c r="V656" s="102" t="s">
        <v>1149</v>
      </c>
      <c r="W656" s="618"/>
      <c r="X656" s="12" t="s">
        <v>257</v>
      </c>
    </row>
    <row r="657" spans="1:27" ht="18.75" customHeight="1" x14ac:dyDescent="0.25">
      <c r="A657" s="1401"/>
      <c r="B657" s="584"/>
      <c r="C657" s="1402"/>
      <c r="D657" s="12" t="s">
        <v>259</v>
      </c>
      <c r="E657" s="47">
        <v>76</v>
      </c>
      <c r="F657" s="80" t="s">
        <v>50</v>
      </c>
      <c r="G657" s="214" t="s">
        <v>265</v>
      </c>
      <c r="H657" s="215" t="s">
        <v>253</v>
      </c>
      <c r="I657" s="215" t="str">
        <f t="shared" si="37"/>
        <v>ce.0570098@ac-nancy-metz.fr</v>
      </c>
      <c r="J657" s="80" t="s">
        <v>266</v>
      </c>
      <c r="K657" s="80">
        <v>122</v>
      </c>
      <c r="L657" s="80">
        <f t="shared" si="38"/>
        <v>20.333333333333332</v>
      </c>
      <c r="M657" s="80">
        <f t="shared" si="39"/>
        <v>21</v>
      </c>
      <c r="N657" s="216"/>
      <c r="O657" s="216"/>
      <c r="P657" s="216"/>
      <c r="Q657" s="677" t="s">
        <v>1026</v>
      </c>
      <c r="R657" s="771"/>
      <c r="S657" s="627" t="s">
        <v>1148</v>
      </c>
      <c r="T657" s="628">
        <v>44634</v>
      </c>
      <c r="U657" s="628">
        <v>44635</v>
      </c>
      <c r="V657" s="102" t="s">
        <v>1149</v>
      </c>
      <c r="W657" s="611"/>
      <c r="X657" s="12" t="s">
        <v>257</v>
      </c>
    </row>
    <row r="658" spans="1:27" ht="18.75" customHeight="1" x14ac:dyDescent="0.25">
      <c r="A658" s="1401"/>
      <c r="B658" s="584"/>
      <c r="C658" s="1402"/>
      <c r="D658" s="12" t="s">
        <v>259</v>
      </c>
      <c r="E658" s="47"/>
      <c r="F658" s="80" t="s">
        <v>21</v>
      </c>
      <c r="G658" s="214" t="s">
        <v>267</v>
      </c>
      <c r="H658" s="215" t="s">
        <v>268</v>
      </c>
      <c r="I658" s="215" t="str">
        <f t="shared" si="37"/>
        <v>ce.0572363@ac-nancy-metz.fr</v>
      </c>
      <c r="J658" s="80" t="s">
        <v>269</v>
      </c>
      <c r="K658" s="80">
        <v>39</v>
      </c>
      <c r="L658" s="80">
        <f t="shared" si="38"/>
        <v>6.5</v>
      </c>
      <c r="M658" s="80">
        <f t="shared" si="39"/>
        <v>7</v>
      </c>
      <c r="N658" s="216"/>
      <c r="O658" s="216"/>
      <c r="P658" s="216"/>
      <c r="Q658" s="216"/>
      <c r="R658" s="771"/>
      <c r="S658" s="627" t="s">
        <v>1148</v>
      </c>
      <c r="T658" s="628">
        <v>44634</v>
      </c>
      <c r="U658" s="628">
        <v>44635</v>
      </c>
      <c r="V658" s="102" t="s">
        <v>1149</v>
      </c>
      <c r="W658" s="611"/>
      <c r="X658" s="12" t="s">
        <v>257</v>
      </c>
    </row>
    <row r="659" spans="1:27" ht="18.75" customHeight="1" x14ac:dyDescent="0.25">
      <c r="A659" s="1401"/>
      <c r="B659" s="584"/>
      <c r="C659" s="1402"/>
      <c r="D659" s="12" t="s">
        <v>259</v>
      </c>
      <c r="E659" s="47">
        <v>15</v>
      </c>
      <c r="F659" s="89" t="s">
        <v>21</v>
      </c>
      <c r="G659" s="91" t="s">
        <v>270</v>
      </c>
      <c r="H659" s="88" t="s">
        <v>271</v>
      </c>
      <c r="I659" s="88" t="str">
        <f t="shared" si="37"/>
        <v>ce.0572184@ac-nancy-metz.fr</v>
      </c>
      <c r="J659" s="89" t="s">
        <v>272</v>
      </c>
      <c r="K659" s="89">
        <v>47</v>
      </c>
      <c r="L659" s="80">
        <f t="shared" si="38"/>
        <v>7.833333333333333</v>
      </c>
      <c r="M659" s="89">
        <f t="shared" si="39"/>
        <v>8</v>
      </c>
      <c r="N659" s="92"/>
      <c r="O659" s="92"/>
      <c r="P659" s="92"/>
      <c r="Q659" s="92"/>
      <c r="R659" s="771"/>
      <c r="S659" s="627" t="s">
        <v>1148</v>
      </c>
      <c r="T659" s="628">
        <v>44634</v>
      </c>
      <c r="U659" s="628">
        <v>44635</v>
      </c>
      <c r="V659" s="102" t="s">
        <v>1149</v>
      </c>
      <c r="W659" s="588"/>
      <c r="X659" s="12" t="s">
        <v>257</v>
      </c>
    </row>
    <row r="660" spans="1:27" ht="18.75" customHeight="1" x14ac:dyDescent="0.25">
      <c r="A660" s="584" t="s">
        <v>77</v>
      </c>
      <c r="B660" s="584"/>
      <c r="C660" s="11" t="s">
        <v>1150</v>
      </c>
      <c r="D660" s="12"/>
      <c r="E660" s="47"/>
      <c r="F660" s="12"/>
      <c r="G660" s="39"/>
      <c r="H660" s="40"/>
      <c r="I660" s="40"/>
      <c r="J660" s="12"/>
      <c r="K660" s="12"/>
      <c r="L660" s="12"/>
      <c r="M660" s="12"/>
      <c r="N660" s="41"/>
      <c r="O660" s="41"/>
      <c r="P660" s="41"/>
      <c r="Q660" s="41"/>
      <c r="R660" s="42"/>
      <c r="S660" s="41"/>
      <c r="T660" s="43"/>
      <c r="U660" s="43"/>
      <c r="V660" s="102"/>
      <c r="W660" s="588"/>
      <c r="X660" s="12"/>
    </row>
    <row r="661" spans="1:27" ht="18.75" x14ac:dyDescent="0.3">
      <c r="A661" s="589"/>
      <c r="B661" s="589"/>
      <c r="C661" s="57"/>
      <c r="D661" s="12"/>
      <c r="E661" s="12"/>
      <c r="F661" s="12"/>
      <c r="G661" s="12"/>
      <c r="H661" s="12"/>
      <c r="I661" s="12"/>
      <c r="J661" s="12"/>
      <c r="K661" s="12"/>
      <c r="L661" s="62">
        <f t="shared" si="38"/>
        <v>0</v>
      </c>
      <c r="M661" s="12"/>
      <c r="N661" s="41"/>
      <c r="O661" s="41"/>
      <c r="P661" s="41"/>
      <c r="Q661" s="41"/>
      <c r="R661" s="42"/>
      <c r="S661" s="41"/>
      <c r="T661" s="41"/>
      <c r="U661" s="41"/>
      <c r="V661" s="102"/>
      <c r="W661" s="588"/>
      <c r="X661" s="12"/>
    </row>
    <row r="662" spans="1:27" ht="18.75" customHeight="1" x14ac:dyDescent="0.25">
      <c r="A662" s="1401">
        <v>73</v>
      </c>
      <c r="B662" s="584"/>
      <c r="C662" s="1402">
        <v>30</v>
      </c>
      <c r="D662" s="12" t="s">
        <v>742</v>
      </c>
      <c r="E662" s="68">
        <v>62</v>
      </c>
      <c r="F662" s="135" t="s">
        <v>21</v>
      </c>
      <c r="G662" s="136" t="s">
        <v>743</v>
      </c>
      <c r="H662" s="137" t="s">
        <v>744</v>
      </c>
      <c r="I662" s="137" t="str">
        <f t="shared" si="37"/>
        <v>ce.0541469@ac-nancy-metz.fr</v>
      </c>
      <c r="J662" s="135" t="s">
        <v>745</v>
      </c>
      <c r="K662" s="135">
        <v>41</v>
      </c>
      <c r="L662" s="62">
        <f t="shared" si="38"/>
        <v>6.833333333333333</v>
      </c>
      <c r="M662" s="135">
        <f t="shared" si="39"/>
        <v>7</v>
      </c>
      <c r="N662" s="139">
        <f>SUM(M662:M668)</f>
        <v>76</v>
      </c>
      <c r="O662" s="33"/>
      <c r="P662" s="33"/>
      <c r="Q662" s="139"/>
      <c r="R662" s="645" t="s">
        <v>1151</v>
      </c>
      <c r="S662" s="646" t="s">
        <v>1148</v>
      </c>
      <c r="T662" s="647">
        <v>44634</v>
      </c>
      <c r="U662" s="647">
        <v>44635</v>
      </c>
      <c r="V662" s="102" t="s">
        <v>1152</v>
      </c>
      <c r="W662" s="612"/>
      <c r="X662" s="588" t="s">
        <v>28</v>
      </c>
    </row>
    <row r="663" spans="1:27" ht="18.75" customHeight="1" x14ac:dyDescent="0.25">
      <c r="A663" s="1401"/>
      <c r="B663" s="584"/>
      <c r="C663" s="1402"/>
      <c r="D663" s="12" t="s">
        <v>981</v>
      </c>
      <c r="E663" s="68">
        <v>62</v>
      </c>
      <c r="F663" s="135" t="s">
        <v>21</v>
      </c>
      <c r="G663" s="136" t="s">
        <v>748</v>
      </c>
      <c r="H663" s="137" t="s">
        <v>744</v>
      </c>
      <c r="I663" s="137" t="str">
        <f t="shared" si="37"/>
        <v>ce.0540047@ac-nancy-metz.fr</v>
      </c>
      <c r="J663" s="135" t="s">
        <v>749</v>
      </c>
      <c r="K663" s="135">
        <v>31</v>
      </c>
      <c r="L663" s="62">
        <f t="shared" si="38"/>
        <v>5.166666666666667</v>
      </c>
      <c r="M663" s="135">
        <f t="shared" si="39"/>
        <v>6</v>
      </c>
      <c r="N663" s="139"/>
      <c r="O663" s="33"/>
      <c r="P663" s="33"/>
      <c r="Q663" s="139"/>
      <c r="R663" s="645"/>
      <c r="S663" s="646" t="s">
        <v>1148</v>
      </c>
      <c r="T663" s="647">
        <v>44634</v>
      </c>
      <c r="U663" s="647">
        <v>44635</v>
      </c>
      <c r="V663" s="102" t="s">
        <v>1152</v>
      </c>
      <c r="W663" s="617"/>
      <c r="X663" s="588" t="s">
        <v>28</v>
      </c>
    </row>
    <row r="664" spans="1:27" ht="39" customHeight="1" x14ac:dyDescent="0.25">
      <c r="A664" s="1401"/>
      <c r="B664" s="584"/>
      <c r="C664" s="1402"/>
      <c r="D664" s="12" t="s">
        <v>981</v>
      </c>
      <c r="E664" s="68">
        <v>35</v>
      </c>
      <c r="F664" s="122" t="s">
        <v>50</v>
      </c>
      <c r="G664" s="123" t="s">
        <v>751</v>
      </c>
      <c r="H664" s="124" t="s">
        <v>752</v>
      </c>
      <c r="I664" s="124" t="str">
        <f t="shared" si="37"/>
        <v>ce.0540070@ac-nancy-metz.fr</v>
      </c>
      <c r="J664" s="122" t="s">
        <v>753</v>
      </c>
      <c r="K664" s="122">
        <v>79</v>
      </c>
      <c r="L664" s="62">
        <f t="shared" si="38"/>
        <v>13.166666666666666</v>
      </c>
      <c r="M664" s="122">
        <f t="shared" si="39"/>
        <v>14</v>
      </c>
      <c r="N664" s="125"/>
      <c r="O664" s="125"/>
      <c r="P664" s="125"/>
      <c r="Q664" s="246" t="s">
        <v>754</v>
      </c>
      <c r="R664" s="645"/>
      <c r="S664" s="646" t="s">
        <v>1148</v>
      </c>
      <c r="T664" s="647">
        <v>44634</v>
      </c>
      <c r="U664" s="647">
        <v>44635</v>
      </c>
      <c r="V664" s="102" t="s">
        <v>1152</v>
      </c>
      <c r="W664" s="618"/>
      <c r="X664" s="588" t="s">
        <v>28</v>
      </c>
    </row>
    <row r="665" spans="1:27" ht="72.75" customHeight="1" x14ac:dyDescent="0.25">
      <c r="A665" s="1401"/>
      <c r="B665" s="584"/>
      <c r="C665" s="1402"/>
      <c r="D665" s="12" t="s">
        <v>981</v>
      </c>
      <c r="E665" s="68">
        <v>35</v>
      </c>
      <c r="F665" s="122" t="s">
        <v>21</v>
      </c>
      <c r="G665" s="123" t="s">
        <v>751</v>
      </c>
      <c r="H665" s="124" t="s">
        <v>752</v>
      </c>
      <c r="I665" s="124" t="str">
        <f t="shared" si="37"/>
        <v>ce.0540111@ac-nancy-metz.fr</v>
      </c>
      <c r="J665" s="122" t="s">
        <v>755</v>
      </c>
      <c r="K665" s="122">
        <v>42</v>
      </c>
      <c r="L665" s="62">
        <f t="shared" si="38"/>
        <v>7</v>
      </c>
      <c r="M665" s="796">
        <v>14</v>
      </c>
      <c r="N665" s="786"/>
      <c r="O665" s="797"/>
      <c r="P665" s="798"/>
      <c r="Q665" s="125"/>
      <c r="R665" s="645"/>
      <c r="S665" s="646" t="s">
        <v>1148</v>
      </c>
      <c r="T665" s="647">
        <v>44634</v>
      </c>
      <c r="U665" s="647">
        <v>44635</v>
      </c>
      <c r="V665" s="102" t="s">
        <v>1152</v>
      </c>
      <c r="W665" s="588"/>
      <c r="X665" s="588" t="s">
        <v>28</v>
      </c>
    </row>
    <row r="666" spans="1:27" ht="18.75" customHeight="1" x14ac:dyDescent="0.25">
      <c r="A666" s="1401"/>
      <c r="B666" s="584"/>
      <c r="C666" s="1402"/>
      <c r="D666" s="12" t="s">
        <v>981</v>
      </c>
      <c r="E666" s="68">
        <v>35</v>
      </c>
      <c r="F666" s="122" t="s">
        <v>21</v>
      </c>
      <c r="G666" s="123" t="s">
        <v>756</v>
      </c>
      <c r="H666" s="124" t="s">
        <v>757</v>
      </c>
      <c r="I666" s="124" t="str">
        <f t="shared" si="37"/>
        <v>ce.0541515@ac-nancy-metz.fr</v>
      </c>
      <c r="J666" s="122" t="s">
        <v>758</v>
      </c>
      <c r="K666" s="122">
        <v>46</v>
      </c>
      <c r="L666" s="62">
        <f t="shared" si="38"/>
        <v>7.666666666666667</v>
      </c>
      <c r="M666" s="122">
        <f t="shared" si="39"/>
        <v>8</v>
      </c>
      <c r="N666" s="125"/>
      <c r="O666" s="125"/>
      <c r="P666" s="125"/>
      <c r="Q666" s="125"/>
      <c r="R666" s="645"/>
      <c r="S666" s="646" t="s">
        <v>1148</v>
      </c>
      <c r="T666" s="647">
        <v>44634</v>
      </c>
      <c r="U666" s="647">
        <v>44635</v>
      </c>
      <c r="V666" s="102" t="s">
        <v>1152</v>
      </c>
      <c r="W666" s="588"/>
      <c r="X666" s="588" t="s">
        <v>28</v>
      </c>
    </row>
    <row r="667" spans="1:27" ht="18.75" customHeight="1" x14ac:dyDescent="0.25">
      <c r="A667" s="1401"/>
      <c r="B667" s="584"/>
      <c r="C667" s="1402"/>
      <c r="D667" s="12" t="s">
        <v>981</v>
      </c>
      <c r="E667" s="68">
        <v>59</v>
      </c>
      <c r="F667" s="163" t="s">
        <v>35</v>
      </c>
      <c r="G667" s="346" t="s">
        <v>761</v>
      </c>
      <c r="H667" s="347" t="s">
        <v>762</v>
      </c>
      <c r="I667" s="347" t="str">
        <f t="shared" si="37"/>
        <v>ce.0542208@ac-nancy-metz.fr</v>
      </c>
      <c r="J667" s="163" t="s">
        <v>763</v>
      </c>
      <c r="K667" s="163">
        <v>123</v>
      </c>
      <c r="L667" s="62">
        <f t="shared" si="38"/>
        <v>20.5</v>
      </c>
      <c r="M667" s="163">
        <f t="shared" si="39"/>
        <v>21</v>
      </c>
      <c r="N667" s="348"/>
      <c r="O667" s="348"/>
      <c r="P667" s="348"/>
      <c r="Q667" s="348"/>
      <c r="R667" s="645"/>
      <c r="S667" s="646" t="s">
        <v>1148</v>
      </c>
      <c r="T667" s="647">
        <v>44634</v>
      </c>
      <c r="U667" s="647">
        <v>44635</v>
      </c>
      <c r="V667" s="102" t="s">
        <v>1152</v>
      </c>
      <c r="W667" s="588"/>
      <c r="X667" s="588" t="s">
        <v>28</v>
      </c>
    </row>
    <row r="668" spans="1:27" ht="18.75" customHeight="1" x14ac:dyDescent="0.25">
      <c r="A668" s="1401"/>
      <c r="B668" s="584"/>
      <c r="C668" s="1402"/>
      <c r="D668" s="12" t="s">
        <v>981</v>
      </c>
      <c r="E668" s="68">
        <v>59</v>
      </c>
      <c r="F668" s="163" t="s">
        <v>21</v>
      </c>
      <c r="G668" s="346" t="s">
        <v>764</v>
      </c>
      <c r="H668" s="347" t="s">
        <v>762</v>
      </c>
      <c r="I668" s="347" t="str">
        <f t="shared" si="37"/>
        <v>ce.0541776@ac-nancy-metz.fr</v>
      </c>
      <c r="J668" s="163" t="s">
        <v>765</v>
      </c>
      <c r="K668" s="163">
        <v>32</v>
      </c>
      <c r="L668" s="62">
        <f t="shared" si="38"/>
        <v>5.333333333333333</v>
      </c>
      <c r="M668" s="163">
        <f t="shared" si="39"/>
        <v>6</v>
      </c>
      <c r="N668" s="348"/>
      <c r="O668" s="348"/>
      <c r="P668" s="348"/>
      <c r="Q668" s="348"/>
      <c r="R668" s="645"/>
      <c r="S668" s="646" t="s">
        <v>1148</v>
      </c>
      <c r="T668" s="647">
        <v>44634</v>
      </c>
      <c r="U668" s="647">
        <v>44635</v>
      </c>
      <c r="V668" s="102" t="s">
        <v>1152</v>
      </c>
      <c r="W668" s="588"/>
      <c r="X668" s="588" t="s">
        <v>28</v>
      </c>
    </row>
    <row r="669" spans="1:27" ht="18.75" customHeight="1" x14ac:dyDescent="0.25">
      <c r="A669" s="584" t="s">
        <v>54</v>
      </c>
      <c r="B669" s="584"/>
      <c r="C669" s="11" t="s">
        <v>103</v>
      </c>
      <c r="D669" s="12"/>
      <c r="E669" s="68"/>
      <c r="F669" s="12"/>
      <c r="G669" s="39"/>
      <c r="H669" s="40"/>
      <c r="I669" s="40"/>
      <c r="J669" s="12"/>
      <c r="K669" s="12"/>
      <c r="L669" s="12"/>
      <c r="M669" s="12"/>
      <c r="N669" s="41"/>
      <c r="O669" s="41"/>
      <c r="P669" s="41"/>
      <c r="Q669" s="41"/>
      <c r="R669" s="42"/>
      <c r="S669" s="41"/>
      <c r="T669" s="43"/>
      <c r="U669" s="43"/>
      <c r="V669" s="102"/>
      <c r="W669" s="588"/>
      <c r="X669" s="12"/>
    </row>
    <row r="670" spans="1:27" ht="18.75" x14ac:dyDescent="0.3">
      <c r="A670" s="589"/>
      <c r="B670" s="589"/>
      <c r="C670" s="57"/>
      <c r="D670" s="12"/>
      <c r="E670" s="12"/>
      <c r="F670" s="12"/>
      <c r="G670" s="12"/>
      <c r="H670" s="12"/>
      <c r="I670" s="12"/>
      <c r="J670" s="12"/>
      <c r="K670" s="12"/>
      <c r="L670" s="62">
        <f t="shared" si="38"/>
        <v>0</v>
      </c>
      <c r="M670" s="12"/>
      <c r="N670" s="41"/>
      <c r="O670" s="41"/>
      <c r="P670" s="41"/>
      <c r="Q670" s="41"/>
      <c r="R670" s="42"/>
      <c r="S670" s="41"/>
      <c r="T670" s="41"/>
      <c r="U670" s="41"/>
      <c r="V670" s="102"/>
      <c r="W670" s="588"/>
      <c r="X670" s="12"/>
    </row>
    <row r="671" spans="1:27" s="834" customFormat="1" ht="18.75" customHeight="1" x14ac:dyDescent="0.25">
      <c r="A671" s="1406">
        <v>74</v>
      </c>
      <c r="B671" s="830"/>
      <c r="C671" s="1409">
        <v>31</v>
      </c>
      <c r="D671" s="831" t="s">
        <v>497</v>
      </c>
      <c r="E671" s="930">
        <v>24</v>
      </c>
      <c r="F671" s="713" t="s">
        <v>32</v>
      </c>
      <c r="G671" s="966" t="s">
        <v>766</v>
      </c>
      <c r="H671" s="714" t="s">
        <v>767</v>
      </c>
      <c r="I671" s="714" t="str">
        <f t="shared" si="37"/>
        <v>ce.0570051@ac-nancy-metz.fr</v>
      </c>
      <c r="J671" s="819" t="s">
        <v>768</v>
      </c>
      <c r="K671" s="819">
        <v>82</v>
      </c>
      <c r="L671" s="715">
        <f t="shared" si="38"/>
        <v>13.666666666666666</v>
      </c>
      <c r="M671" s="713">
        <f t="shared" si="39"/>
        <v>14</v>
      </c>
      <c r="N671" s="774">
        <f>SUM(M671:M676)</f>
        <v>79</v>
      </c>
      <c r="O671" s="774"/>
      <c r="P671" s="774"/>
      <c r="Q671" s="774"/>
      <c r="R671" s="936" t="s">
        <v>1153</v>
      </c>
      <c r="S671" s="774" t="s">
        <v>1148</v>
      </c>
      <c r="T671" s="795">
        <v>44634</v>
      </c>
      <c r="U671" s="593">
        <v>44635</v>
      </c>
      <c r="V671" s="840" t="s">
        <v>1154</v>
      </c>
      <c r="W671" s="965"/>
      <c r="X671" s="831" t="s">
        <v>62</v>
      </c>
      <c r="AA671" s="841" t="s">
        <v>426</v>
      </c>
    </row>
    <row r="672" spans="1:27" ht="18.75" customHeight="1" x14ac:dyDescent="0.25">
      <c r="A672" s="1407"/>
      <c r="B672" s="584"/>
      <c r="C672" s="1410"/>
      <c r="D672" s="12" t="s">
        <v>505</v>
      </c>
      <c r="E672" s="47">
        <v>51</v>
      </c>
      <c r="F672" s="320" t="s">
        <v>35</v>
      </c>
      <c r="G672" s="326" t="s">
        <v>772</v>
      </c>
      <c r="H672" s="322" t="s">
        <v>773</v>
      </c>
      <c r="I672" s="322" t="str">
        <f t="shared" ref="I672:I735" si="40">"ce."&amp;LEFT(J672,7)&amp;"@ac-nancy-metz.fr"</f>
        <v>ce.0570085@ac-nancy-metz.fr</v>
      </c>
      <c r="J672" s="320" t="s">
        <v>774</v>
      </c>
      <c r="K672" s="320">
        <v>132</v>
      </c>
      <c r="L672" s="62">
        <f t="shared" ref="L672:L735" si="41">K672/6</f>
        <v>22</v>
      </c>
      <c r="M672" s="320">
        <f t="shared" ref="M672:M735" si="42">ROUNDUP(L672,0)</f>
        <v>22</v>
      </c>
      <c r="N672" s="324"/>
      <c r="O672" s="324"/>
      <c r="P672" s="324"/>
      <c r="Q672" s="324"/>
      <c r="R672" s="350"/>
      <c r="S672" s="324" t="s">
        <v>1148</v>
      </c>
      <c r="T672" s="325">
        <v>44634</v>
      </c>
      <c r="U672" s="22">
        <v>44635</v>
      </c>
      <c r="V672" s="102" t="s">
        <v>1154</v>
      </c>
      <c r="W672" s="611"/>
      <c r="X672" s="12" t="s">
        <v>62</v>
      </c>
    </row>
    <row r="673" spans="1:27" ht="18.75" customHeight="1" x14ac:dyDescent="0.25">
      <c r="A673" s="1407"/>
      <c r="B673" s="584"/>
      <c r="C673" s="1410"/>
      <c r="D673" s="12" t="s">
        <v>505</v>
      </c>
      <c r="E673" s="47">
        <v>51</v>
      </c>
      <c r="F673" s="320" t="s">
        <v>21</v>
      </c>
      <c r="G673" s="326" t="s">
        <v>775</v>
      </c>
      <c r="H673" s="322" t="s">
        <v>776</v>
      </c>
      <c r="I673" s="322" t="str">
        <f t="shared" si="40"/>
        <v>ce.0572488@ac-nancy-metz.fr</v>
      </c>
      <c r="J673" s="320" t="s">
        <v>777</v>
      </c>
      <c r="K673" s="320">
        <v>49</v>
      </c>
      <c r="L673" s="62">
        <f t="shared" si="41"/>
        <v>8.1666666666666661</v>
      </c>
      <c r="M673" s="320">
        <f t="shared" si="42"/>
        <v>9</v>
      </c>
      <c r="N673" s="324"/>
      <c r="O673" s="324"/>
      <c r="P673" s="324"/>
      <c r="Q673" s="324"/>
      <c r="R673" s="350"/>
      <c r="S673" s="324" t="s">
        <v>1148</v>
      </c>
      <c r="T673" s="325">
        <v>44634</v>
      </c>
      <c r="U673" s="22">
        <v>44635</v>
      </c>
      <c r="V673" s="102" t="s">
        <v>1154</v>
      </c>
      <c r="W673" s="611"/>
      <c r="X673" s="12" t="s">
        <v>62</v>
      </c>
    </row>
    <row r="674" spans="1:27" ht="18.75" customHeight="1" x14ac:dyDescent="0.25">
      <c r="A674" s="1407"/>
      <c r="B674" s="584"/>
      <c r="C674" s="1410"/>
      <c r="D674" s="12" t="s">
        <v>505</v>
      </c>
      <c r="E674" s="47">
        <v>51</v>
      </c>
      <c r="F674" s="320" t="s">
        <v>21</v>
      </c>
      <c r="G674" s="326" t="s">
        <v>122</v>
      </c>
      <c r="H674" s="322" t="s">
        <v>778</v>
      </c>
      <c r="I674" s="322" t="str">
        <f t="shared" si="40"/>
        <v>ce.0572176@ac-nancy-metz.fr</v>
      </c>
      <c r="J674" s="320" t="s">
        <v>779</v>
      </c>
      <c r="K674" s="320">
        <v>36</v>
      </c>
      <c r="L674" s="62">
        <f t="shared" si="41"/>
        <v>6</v>
      </c>
      <c r="M674" s="320">
        <f t="shared" si="42"/>
        <v>6</v>
      </c>
      <c r="N674" s="324"/>
      <c r="O674" s="324"/>
      <c r="P674" s="324"/>
      <c r="Q674" s="324"/>
      <c r="R674" s="350"/>
      <c r="S674" s="324" t="s">
        <v>1148</v>
      </c>
      <c r="T674" s="325">
        <v>44634</v>
      </c>
      <c r="U674" s="22">
        <v>44635</v>
      </c>
      <c r="V674" s="102" t="s">
        <v>1154</v>
      </c>
      <c r="W674" s="611"/>
      <c r="X674" s="12" t="s">
        <v>62</v>
      </c>
    </row>
    <row r="675" spans="1:27" ht="18.75" customHeight="1" x14ac:dyDescent="0.25">
      <c r="A675" s="1407"/>
      <c r="B675" s="584"/>
      <c r="C675" s="1410"/>
      <c r="D675" s="12" t="s">
        <v>505</v>
      </c>
      <c r="E675" s="68">
        <v>60</v>
      </c>
      <c r="F675" s="351" t="s">
        <v>50</v>
      </c>
      <c r="G675" s="352" t="s">
        <v>781</v>
      </c>
      <c r="H675" s="353" t="s">
        <v>776</v>
      </c>
      <c r="I675" s="353" t="str">
        <f t="shared" si="40"/>
        <v>ce.0570087@ac-nancy-metz.fr</v>
      </c>
      <c r="J675" s="351" t="s">
        <v>782</v>
      </c>
      <c r="K675" s="351">
        <v>131</v>
      </c>
      <c r="L675" s="62">
        <f t="shared" si="41"/>
        <v>21.833333333333332</v>
      </c>
      <c r="M675" s="351">
        <f t="shared" si="42"/>
        <v>22</v>
      </c>
      <c r="N675" s="101"/>
      <c r="O675" s="101"/>
      <c r="P675" s="101"/>
      <c r="Q675" s="33" t="s">
        <v>891</v>
      </c>
      <c r="R675" s="350"/>
      <c r="S675" s="101" t="s">
        <v>1148</v>
      </c>
      <c r="T675" s="433">
        <v>44634</v>
      </c>
      <c r="U675" s="22">
        <v>44635</v>
      </c>
      <c r="V675" s="102" t="s">
        <v>1154</v>
      </c>
      <c r="W675" s="588"/>
      <c r="X675" s="12" t="s">
        <v>62</v>
      </c>
      <c r="AA675" s="2"/>
    </row>
    <row r="676" spans="1:27" ht="18.75" customHeight="1" x14ac:dyDescent="0.25">
      <c r="A676" s="1408"/>
      <c r="B676" s="584"/>
      <c r="C676" s="1411"/>
      <c r="D676" s="12" t="s">
        <v>505</v>
      </c>
      <c r="E676" s="68">
        <v>60</v>
      </c>
      <c r="F676" s="351" t="s">
        <v>21</v>
      </c>
      <c r="G676" s="352" t="s">
        <v>784</v>
      </c>
      <c r="H676" s="353" t="s">
        <v>773</v>
      </c>
      <c r="I676" s="353" t="str">
        <f t="shared" si="40"/>
        <v>ce.0570143@ac-nancy-metz.fr</v>
      </c>
      <c r="J676" s="351" t="s">
        <v>785</v>
      </c>
      <c r="K676" s="351">
        <v>36</v>
      </c>
      <c r="L676" s="62">
        <f t="shared" si="41"/>
        <v>6</v>
      </c>
      <c r="M676" s="351">
        <f t="shared" si="42"/>
        <v>6</v>
      </c>
      <c r="N676" s="101"/>
      <c r="O676" s="101"/>
      <c r="P676" s="101"/>
      <c r="Q676" s="101"/>
      <c r="R676" s="350"/>
      <c r="S676" s="101" t="s">
        <v>1148</v>
      </c>
      <c r="T676" s="433">
        <v>44634</v>
      </c>
      <c r="U676" s="22">
        <v>44635</v>
      </c>
      <c r="V676" s="102" t="s">
        <v>1154</v>
      </c>
      <c r="W676" s="588"/>
      <c r="X676" s="12" t="s">
        <v>62</v>
      </c>
      <c r="AA676" s="2" t="s">
        <v>1155</v>
      </c>
    </row>
    <row r="677" spans="1:27" ht="18.75" customHeight="1" x14ac:dyDescent="0.25">
      <c r="A677" s="11" t="s">
        <v>55</v>
      </c>
      <c r="B677" s="11"/>
      <c r="C677" s="11" t="s">
        <v>77</v>
      </c>
      <c r="D677" s="12"/>
      <c r="E677" s="68"/>
      <c r="F677" s="12"/>
      <c r="G677" s="39"/>
      <c r="H677" s="40"/>
      <c r="I677" s="40"/>
      <c r="J677" s="12"/>
      <c r="K677" s="12"/>
      <c r="L677" s="12"/>
      <c r="M677" s="12"/>
      <c r="N677" s="41"/>
      <c r="O677" s="41"/>
      <c r="P677" s="41"/>
      <c r="Q677" s="41"/>
      <c r="R677" s="42"/>
      <c r="S677" s="41"/>
      <c r="T677" s="43"/>
      <c r="U677" s="43"/>
      <c r="V677" s="102"/>
      <c r="W677" s="588"/>
      <c r="X677" s="12"/>
    </row>
    <row r="678" spans="1:27" ht="18.75" x14ac:dyDescent="0.3">
      <c r="A678" s="57"/>
      <c r="B678" s="57"/>
      <c r="C678" s="57"/>
      <c r="D678" s="12"/>
      <c r="E678" s="12"/>
      <c r="F678" s="12"/>
      <c r="G678" s="39"/>
      <c r="H678" s="40"/>
      <c r="I678" s="40"/>
      <c r="J678" s="12"/>
      <c r="K678" s="12"/>
      <c r="L678" s="62">
        <f t="shared" si="41"/>
        <v>0</v>
      </c>
      <c r="M678" s="12"/>
      <c r="N678" s="41"/>
      <c r="O678" s="41"/>
      <c r="P678" s="41"/>
      <c r="Q678" s="41"/>
      <c r="R678" s="42"/>
      <c r="S678" s="41"/>
      <c r="T678" s="41"/>
      <c r="U678" s="41"/>
      <c r="V678" s="102"/>
      <c r="W678" s="588"/>
      <c r="X678" s="12"/>
    </row>
    <row r="679" spans="1:27" ht="18.75" customHeight="1" x14ac:dyDescent="0.25">
      <c r="A679" s="1401">
        <v>75</v>
      </c>
      <c r="B679" s="584"/>
      <c r="C679" s="1402">
        <v>14</v>
      </c>
      <c r="D679" s="12" t="s">
        <v>382</v>
      </c>
      <c r="E679" s="47">
        <v>6</v>
      </c>
      <c r="F679" s="715" t="s">
        <v>21</v>
      </c>
      <c r="G679" s="772" t="s">
        <v>383</v>
      </c>
      <c r="H679" s="773" t="s">
        <v>384</v>
      </c>
      <c r="I679" s="773" t="str">
        <f t="shared" si="40"/>
        <v>ce.0550024@ac-nancy-metz.fr</v>
      </c>
      <c r="J679" s="715" t="s">
        <v>385</v>
      </c>
      <c r="K679" s="715">
        <v>44</v>
      </c>
      <c r="L679" s="715">
        <f t="shared" si="41"/>
        <v>7.333333333333333</v>
      </c>
      <c r="M679" s="715">
        <f t="shared" si="42"/>
        <v>8</v>
      </c>
      <c r="N679" s="774">
        <f>SUM(M679:M684)</f>
        <v>61</v>
      </c>
      <c r="O679" s="774"/>
      <c r="P679" s="774"/>
      <c r="Q679" s="774"/>
      <c r="R679" s="694" t="s">
        <v>1156</v>
      </c>
      <c r="S679" s="592" t="s">
        <v>1157</v>
      </c>
      <c r="T679" s="593">
        <v>45006</v>
      </c>
      <c r="U679" s="593">
        <v>45007</v>
      </c>
      <c r="V679" s="102" t="s">
        <v>1158</v>
      </c>
      <c r="W679" s="612"/>
      <c r="X679" s="12" t="s">
        <v>84</v>
      </c>
    </row>
    <row r="680" spans="1:27" ht="18.75" customHeight="1" x14ac:dyDescent="0.25">
      <c r="A680" s="1401"/>
      <c r="B680" s="584"/>
      <c r="C680" s="1402"/>
      <c r="D680" s="12" t="s">
        <v>388</v>
      </c>
      <c r="E680" s="47">
        <v>6</v>
      </c>
      <c r="F680" s="715" t="s">
        <v>21</v>
      </c>
      <c r="G680" s="772" t="s">
        <v>389</v>
      </c>
      <c r="H680" s="773" t="s">
        <v>390</v>
      </c>
      <c r="I680" s="773" t="str">
        <f t="shared" si="40"/>
        <v>ce.0550007@ac-nancy-metz.fr</v>
      </c>
      <c r="J680" s="715" t="s">
        <v>391</v>
      </c>
      <c r="K680" s="715">
        <v>29</v>
      </c>
      <c r="L680" s="715">
        <f t="shared" si="41"/>
        <v>4.833333333333333</v>
      </c>
      <c r="M680" s="715">
        <f t="shared" si="42"/>
        <v>5</v>
      </c>
      <c r="N680" s="774"/>
      <c r="O680" s="774"/>
      <c r="P680" s="774"/>
      <c r="Q680" s="774"/>
      <c r="R680" s="694"/>
      <c r="S680" s="592" t="s">
        <v>1157</v>
      </c>
      <c r="T680" s="593">
        <v>45006</v>
      </c>
      <c r="U680" s="593">
        <v>45007</v>
      </c>
      <c r="V680" s="102" t="s">
        <v>1158</v>
      </c>
      <c r="W680" s="617"/>
      <c r="X680" s="12" t="s">
        <v>84</v>
      </c>
    </row>
    <row r="681" spans="1:27" ht="59.25" customHeight="1" x14ac:dyDescent="0.25">
      <c r="A681" s="1401"/>
      <c r="B681" s="584"/>
      <c r="C681" s="1402"/>
      <c r="D681" s="12" t="s">
        <v>388</v>
      </c>
      <c r="E681" s="47">
        <v>6</v>
      </c>
      <c r="F681" s="715" t="s">
        <v>35</v>
      </c>
      <c r="G681" s="772" t="s">
        <v>393</v>
      </c>
      <c r="H681" s="773" t="s">
        <v>394</v>
      </c>
      <c r="I681" s="773" t="str">
        <f t="shared" si="40"/>
        <v>ce.0550025@ac-nancy-metz.fr</v>
      </c>
      <c r="J681" s="715" t="s">
        <v>395</v>
      </c>
      <c r="K681" s="715">
        <v>168</v>
      </c>
      <c r="L681" s="715">
        <f t="shared" si="41"/>
        <v>28</v>
      </c>
      <c r="M681" s="715">
        <f t="shared" si="42"/>
        <v>28</v>
      </c>
      <c r="N681" s="774"/>
      <c r="O681" s="774"/>
      <c r="P681" s="774"/>
      <c r="Q681" s="408" t="s">
        <v>1159</v>
      </c>
      <c r="R681" s="694"/>
      <c r="S681" s="592" t="s">
        <v>1157</v>
      </c>
      <c r="T681" s="593">
        <v>45006</v>
      </c>
      <c r="U681" s="593">
        <v>45007</v>
      </c>
      <c r="V681" s="102" t="s">
        <v>1158</v>
      </c>
      <c r="W681" s="617"/>
      <c r="X681" s="12" t="s">
        <v>84</v>
      </c>
    </row>
    <row r="682" spans="1:27" ht="19.5" customHeight="1" x14ac:dyDescent="0.25">
      <c r="A682" s="1401"/>
      <c r="B682" s="584"/>
      <c r="C682" s="1402"/>
      <c r="D682" s="12" t="s">
        <v>388</v>
      </c>
      <c r="E682" s="68">
        <v>36</v>
      </c>
      <c r="F682" s="715" t="s">
        <v>21</v>
      </c>
      <c r="G682" s="772" t="s">
        <v>396</v>
      </c>
      <c r="H682" s="773" t="s">
        <v>397</v>
      </c>
      <c r="I682" s="773" t="str">
        <f t="shared" si="40"/>
        <v>ce.0550020@ac-nancy-metz.fr</v>
      </c>
      <c r="J682" s="715" t="s">
        <v>398</v>
      </c>
      <c r="K682" s="715">
        <v>37</v>
      </c>
      <c r="L682" s="715">
        <f t="shared" si="41"/>
        <v>6.166666666666667</v>
      </c>
      <c r="M682" s="715">
        <f t="shared" si="42"/>
        <v>7</v>
      </c>
      <c r="N682" s="774"/>
      <c r="O682" s="774"/>
      <c r="P682" s="774"/>
      <c r="Q682" s="307" t="s">
        <v>792</v>
      </c>
      <c r="R682" s="694"/>
      <c r="S682" s="592" t="s">
        <v>1157</v>
      </c>
      <c r="T682" s="593">
        <v>45006</v>
      </c>
      <c r="U682" s="593">
        <v>45007</v>
      </c>
      <c r="V682" s="102" t="s">
        <v>1158</v>
      </c>
      <c r="W682" s="588"/>
      <c r="X682" s="12" t="s">
        <v>84</v>
      </c>
    </row>
    <row r="683" spans="1:27" ht="18.75" customHeight="1" x14ac:dyDescent="0.25">
      <c r="A683" s="1401"/>
      <c r="B683" s="584"/>
      <c r="C683" s="1402"/>
      <c r="D683" s="12" t="s">
        <v>388</v>
      </c>
      <c r="E683" s="68">
        <v>36</v>
      </c>
      <c r="F683" s="715" t="s">
        <v>50</v>
      </c>
      <c r="G683" s="772" t="s">
        <v>396</v>
      </c>
      <c r="H683" s="773" t="s">
        <v>397</v>
      </c>
      <c r="I683" s="773" t="str">
        <f t="shared" si="40"/>
        <v>ce.0550072@ac-nancy-metz.fr</v>
      </c>
      <c r="J683" s="715" t="s">
        <v>400</v>
      </c>
      <c r="K683" s="715">
        <v>51</v>
      </c>
      <c r="L683" s="715">
        <f t="shared" si="41"/>
        <v>8.5</v>
      </c>
      <c r="M683" s="715">
        <f t="shared" si="42"/>
        <v>9</v>
      </c>
      <c r="N683" s="774"/>
      <c r="O683" s="774"/>
      <c r="P683" s="774"/>
      <c r="Q683" s="775"/>
      <c r="R683" s="694"/>
      <c r="S683" s="592" t="s">
        <v>1157</v>
      </c>
      <c r="T683" s="593">
        <v>45006</v>
      </c>
      <c r="U683" s="593">
        <v>45007</v>
      </c>
      <c r="V683" s="102" t="s">
        <v>1158</v>
      </c>
      <c r="W683" s="588"/>
      <c r="X683" s="12" t="s">
        <v>84</v>
      </c>
    </row>
    <row r="684" spans="1:27" ht="18.75" customHeight="1" x14ac:dyDescent="0.25">
      <c r="A684" s="1401"/>
      <c r="B684" s="584"/>
      <c r="C684" s="1402"/>
      <c r="D684" s="12" t="s">
        <v>388</v>
      </c>
      <c r="E684" s="68">
        <v>36</v>
      </c>
      <c r="F684" s="715" t="s">
        <v>21</v>
      </c>
      <c r="G684" s="772" t="s">
        <v>402</v>
      </c>
      <c r="H684" s="773" t="s">
        <v>403</v>
      </c>
      <c r="I684" s="773" t="str">
        <f t="shared" si="40"/>
        <v>ce.0550016@ac-nancy-metz.fr</v>
      </c>
      <c r="J684" s="715" t="s">
        <v>404</v>
      </c>
      <c r="K684" s="715">
        <v>22</v>
      </c>
      <c r="L684" s="715">
        <f t="shared" si="41"/>
        <v>3.6666666666666665</v>
      </c>
      <c r="M684" s="715">
        <f t="shared" si="42"/>
        <v>4</v>
      </c>
      <c r="N684" s="774"/>
      <c r="O684" s="774"/>
      <c r="P684" s="774"/>
      <c r="Q684" s="774"/>
      <c r="R684" s="694"/>
      <c r="S684" s="592" t="s">
        <v>1157</v>
      </c>
      <c r="T684" s="593">
        <v>45006</v>
      </c>
      <c r="U684" s="593">
        <v>45007</v>
      </c>
      <c r="V684" s="102" t="s">
        <v>1158</v>
      </c>
      <c r="W684" s="588"/>
      <c r="X684" s="12" t="s">
        <v>84</v>
      </c>
    </row>
    <row r="685" spans="1:27" ht="18.75" customHeight="1" x14ac:dyDescent="0.25">
      <c r="A685" s="584" t="s">
        <v>54</v>
      </c>
      <c r="B685" s="584"/>
      <c r="C685" s="11" t="s">
        <v>55</v>
      </c>
      <c r="D685" s="12"/>
      <c r="E685" s="68"/>
      <c r="F685" s="12"/>
      <c r="G685" s="39"/>
      <c r="H685" s="40"/>
      <c r="I685" s="40"/>
      <c r="J685" s="12"/>
      <c r="K685" s="12"/>
      <c r="L685" s="12"/>
      <c r="M685" s="12"/>
      <c r="N685" s="41"/>
      <c r="O685" s="41"/>
      <c r="P685" s="41"/>
      <c r="Q685" s="41"/>
      <c r="R685" s="42"/>
      <c r="S685" s="41"/>
      <c r="T685" s="43"/>
      <c r="U685" s="43"/>
      <c r="V685" s="102"/>
      <c r="W685" s="588"/>
      <c r="X685" s="12"/>
    </row>
    <row r="686" spans="1:27" ht="18.75" x14ac:dyDescent="0.3">
      <c r="A686" s="57"/>
      <c r="B686" s="57"/>
      <c r="C686" s="57"/>
      <c r="D686" s="12"/>
      <c r="E686" s="12"/>
      <c r="F686" s="12"/>
      <c r="G686" s="12"/>
      <c r="H686" s="12"/>
      <c r="I686" s="12"/>
      <c r="J686" s="12"/>
      <c r="K686" s="12"/>
      <c r="L686" s="62">
        <f t="shared" si="41"/>
        <v>0</v>
      </c>
      <c r="M686" s="12"/>
      <c r="N686" s="41"/>
      <c r="O686" s="41"/>
      <c r="P686" s="41"/>
      <c r="Q686" s="41"/>
      <c r="R686" s="42"/>
      <c r="S686" s="41"/>
      <c r="T686" s="41"/>
      <c r="U686" s="41"/>
      <c r="V686" s="102"/>
      <c r="W686" s="588"/>
      <c r="X686" s="12"/>
    </row>
    <row r="687" spans="1:27" ht="18.75" customHeight="1" x14ac:dyDescent="0.25">
      <c r="A687" s="1401">
        <v>76</v>
      </c>
      <c r="B687" s="584"/>
      <c r="C687" s="1401">
        <v>32</v>
      </c>
      <c r="D687" s="12" t="s">
        <v>788</v>
      </c>
      <c r="E687" s="13">
        <v>67</v>
      </c>
      <c r="F687" s="135" t="s">
        <v>50</v>
      </c>
      <c r="G687" s="136" t="s">
        <v>526</v>
      </c>
      <c r="H687" s="137" t="s">
        <v>790</v>
      </c>
      <c r="I687" s="137" t="str">
        <f t="shared" si="40"/>
        <v>ce.0570057@ac-nancy-metz.fr</v>
      </c>
      <c r="J687" s="135" t="s">
        <v>791</v>
      </c>
      <c r="K687" s="135">
        <v>186</v>
      </c>
      <c r="L687" s="62">
        <f t="shared" si="41"/>
        <v>31</v>
      </c>
      <c r="M687" s="135">
        <f t="shared" si="42"/>
        <v>31</v>
      </c>
      <c r="N687" s="139">
        <f>SUM(M687:M691)</f>
        <v>60</v>
      </c>
      <c r="O687" s="139"/>
      <c r="P687" s="139"/>
      <c r="Q687" s="176" t="s">
        <v>792</v>
      </c>
      <c r="R687" s="645" t="s">
        <v>1160</v>
      </c>
      <c r="S687" s="646" t="s">
        <v>1157</v>
      </c>
      <c r="T687" s="647">
        <v>45006</v>
      </c>
      <c r="U687" s="647">
        <v>45007</v>
      </c>
      <c r="V687" s="102" t="s">
        <v>1161</v>
      </c>
      <c r="W687" s="611"/>
      <c r="X687" s="12" t="s">
        <v>109</v>
      </c>
    </row>
    <row r="688" spans="1:27" ht="18.75" customHeight="1" x14ac:dyDescent="0.25">
      <c r="A688" s="1401"/>
      <c r="B688" s="584"/>
      <c r="C688" s="1401"/>
      <c r="D688" s="12" t="s">
        <v>795</v>
      </c>
      <c r="E688" s="121">
        <v>5</v>
      </c>
      <c r="F688" s="122" t="s">
        <v>21</v>
      </c>
      <c r="G688" s="123" t="s">
        <v>796</v>
      </c>
      <c r="H688" s="124" t="s">
        <v>469</v>
      </c>
      <c r="I688" s="124" t="str">
        <f t="shared" si="40"/>
        <v>ce.0572350@ac-nancy-metz.fr</v>
      </c>
      <c r="J688" s="122" t="s">
        <v>797</v>
      </c>
      <c r="K688" s="122">
        <v>45</v>
      </c>
      <c r="L688" s="62">
        <f t="shared" si="41"/>
        <v>7.5</v>
      </c>
      <c r="M688" s="122">
        <f t="shared" si="42"/>
        <v>8</v>
      </c>
      <c r="N688" s="125"/>
      <c r="O688" s="125"/>
      <c r="P688" s="1414" t="s">
        <v>798</v>
      </c>
      <c r="Q688" s="1415"/>
      <c r="R688" s="645"/>
      <c r="S688" s="646" t="s">
        <v>1157</v>
      </c>
      <c r="T688" s="647">
        <v>45006</v>
      </c>
      <c r="U688" s="647">
        <v>45007</v>
      </c>
      <c r="V688" s="102" t="s">
        <v>1161</v>
      </c>
      <c r="W688" s="611"/>
      <c r="X688" s="12" t="s">
        <v>109</v>
      </c>
    </row>
    <row r="689" spans="1:24" s="1" customFormat="1" ht="38.25" customHeight="1" x14ac:dyDescent="0.25">
      <c r="A689" s="1401"/>
      <c r="B689" s="584"/>
      <c r="C689" s="1401"/>
      <c r="D689" s="12" t="s">
        <v>795</v>
      </c>
      <c r="E689" s="13">
        <v>67</v>
      </c>
      <c r="F689" s="135" t="s">
        <v>21</v>
      </c>
      <c r="G689" s="136" t="s">
        <v>799</v>
      </c>
      <c r="H689" s="137" t="s">
        <v>800</v>
      </c>
      <c r="I689" s="137" t="str">
        <f t="shared" si="40"/>
        <v>ce.0572013@ac-nancy-metz.fr</v>
      </c>
      <c r="J689" s="135" t="s">
        <v>801</v>
      </c>
      <c r="K689" s="135">
        <v>49</v>
      </c>
      <c r="L689" s="62">
        <f t="shared" si="41"/>
        <v>8.1666666666666661</v>
      </c>
      <c r="M689" s="135">
        <f t="shared" si="42"/>
        <v>9</v>
      </c>
      <c r="N689" s="139"/>
      <c r="O689" s="139"/>
      <c r="P689" s="1416"/>
      <c r="Q689" s="1417"/>
      <c r="R689" s="645"/>
      <c r="S689" s="646" t="s">
        <v>1157</v>
      </c>
      <c r="T689" s="647">
        <v>45006</v>
      </c>
      <c r="U689" s="647">
        <v>45007</v>
      </c>
      <c r="V689" s="102" t="s">
        <v>1161</v>
      </c>
      <c r="W689" s="611"/>
      <c r="X689" s="12" t="s">
        <v>109</v>
      </c>
    </row>
    <row r="690" spans="1:24" s="1" customFormat="1" ht="18.75" customHeight="1" x14ac:dyDescent="0.25">
      <c r="A690" s="1401"/>
      <c r="B690" s="584"/>
      <c r="C690" s="1401"/>
      <c r="D690" s="12" t="s">
        <v>795</v>
      </c>
      <c r="E690" s="13">
        <v>67</v>
      </c>
      <c r="F690" s="135" t="s">
        <v>21</v>
      </c>
      <c r="G690" s="136" t="s">
        <v>802</v>
      </c>
      <c r="H690" s="137" t="s">
        <v>803</v>
      </c>
      <c r="I690" s="137" t="str">
        <f t="shared" si="40"/>
        <v>ce.0572354@ac-nancy-metz.fr</v>
      </c>
      <c r="J690" s="135" t="s">
        <v>804</v>
      </c>
      <c r="K690" s="135">
        <v>35</v>
      </c>
      <c r="L690" s="62">
        <f t="shared" si="41"/>
        <v>5.833333333333333</v>
      </c>
      <c r="M690" s="135">
        <f t="shared" si="42"/>
        <v>6</v>
      </c>
      <c r="N690" s="139"/>
      <c r="O690" s="139"/>
      <c r="P690" s="139"/>
      <c r="Q690" s="139"/>
      <c r="R690" s="645"/>
      <c r="S690" s="646" t="s">
        <v>1157</v>
      </c>
      <c r="T690" s="647">
        <v>45006</v>
      </c>
      <c r="U690" s="647">
        <v>45007</v>
      </c>
      <c r="V690" s="102" t="s">
        <v>1161</v>
      </c>
      <c r="W690" s="588"/>
      <c r="X690" s="12" t="s">
        <v>109</v>
      </c>
    </row>
    <row r="691" spans="1:24" s="1" customFormat="1" ht="18.75" customHeight="1" x14ac:dyDescent="0.25">
      <c r="A691" s="1401"/>
      <c r="B691" s="584"/>
      <c r="C691" s="1401"/>
      <c r="D691" s="12" t="s">
        <v>795</v>
      </c>
      <c r="E691" s="13">
        <v>67</v>
      </c>
      <c r="F691" s="135" t="s">
        <v>21</v>
      </c>
      <c r="G691" s="136" t="s">
        <v>371</v>
      </c>
      <c r="H691" s="137" t="s">
        <v>805</v>
      </c>
      <c r="I691" s="137" t="str">
        <f t="shared" si="40"/>
        <v>ce.0570020@ac-nancy-metz.fr</v>
      </c>
      <c r="J691" s="135" t="s">
        <v>806</v>
      </c>
      <c r="K691" s="135">
        <v>33</v>
      </c>
      <c r="L691" s="62">
        <f t="shared" si="41"/>
        <v>5.5</v>
      </c>
      <c r="M691" s="135">
        <f t="shared" si="42"/>
        <v>6</v>
      </c>
      <c r="N691" s="139"/>
      <c r="O691" s="139"/>
      <c r="P691" s="139"/>
      <c r="Q691" s="139"/>
      <c r="R691" s="645"/>
      <c r="S691" s="646" t="s">
        <v>1157</v>
      </c>
      <c r="T691" s="647">
        <v>45006</v>
      </c>
      <c r="U691" s="647">
        <v>45007</v>
      </c>
      <c r="V691" s="102" t="s">
        <v>1161</v>
      </c>
      <c r="W691" s="588"/>
      <c r="X691" s="12" t="s">
        <v>109</v>
      </c>
    </row>
    <row r="692" spans="1:24" s="1" customFormat="1" ht="18.75" customHeight="1" x14ac:dyDescent="0.25">
      <c r="A692" s="11" t="s">
        <v>55</v>
      </c>
      <c r="B692" s="11"/>
      <c r="C692" s="11" t="s">
        <v>54</v>
      </c>
      <c r="D692" s="12"/>
      <c r="E692" s="13"/>
      <c r="F692" s="459"/>
      <c r="G692" s="39"/>
      <c r="H692" s="40"/>
      <c r="I692" s="40"/>
      <c r="J692" s="12"/>
      <c r="K692" s="12"/>
      <c r="L692" s="12"/>
      <c r="M692" s="12"/>
      <c r="N692" s="41"/>
      <c r="O692" s="41"/>
      <c r="P692" s="41"/>
      <c r="Q692" s="41"/>
      <c r="R692" s="42"/>
      <c r="S692" s="41"/>
      <c r="T692" s="43"/>
      <c r="U692" s="43"/>
      <c r="V692" s="102"/>
      <c r="W692" s="588"/>
      <c r="X692" s="12"/>
    </row>
    <row r="693" spans="1:24" s="1" customFormat="1" ht="18.75" x14ac:dyDescent="0.3">
      <c r="A693" s="57"/>
      <c r="B693" s="57"/>
      <c r="C693" s="57"/>
      <c r="D693" s="12"/>
      <c r="E693" s="12"/>
      <c r="F693" s="12"/>
      <c r="G693" s="12"/>
      <c r="H693" s="12"/>
      <c r="I693" s="12"/>
      <c r="J693" s="12"/>
      <c r="K693" s="12"/>
      <c r="L693" s="62">
        <f t="shared" si="41"/>
        <v>0</v>
      </c>
      <c r="M693" s="12"/>
      <c r="N693" s="41"/>
      <c r="O693" s="41"/>
      <c r="P693" s="41"/>
      <c r="Q693" s="41"/>
      <c r="R693" s="42"/>
      <c r="S693" s="41"/>
      <c r="T693" s="43"/>
      <c r="U693" s="43"/>
      <c r="V693" s="102"/>
      <c r="W693" s="588"/>
      <c r="X693" s="12"/>
    </row>
    <row r="694" spans="1:24" s="1" customFormat="1" ht="18.75" customHeight="1" x14ac:dyDescent="0.25">
      <c r="A694" s="1401">
        <v>77</v>
      </c>
      <c r="B694" s="584"/>
      <c r="C694" s="1402">
        <v>33</v>
      </c>
      <c r="D694" s="12" t="s">
        <v>456</v>
      </c>
      <c r="E694" s="13">
        <v>79</v>
      </c>
      <c r="F694" s="329" t="s">
        <v>35</v>
      </c>
      <c r="G694" s="330" t="s">
        <v>808</v>
      </c>
      <c r="H694" s="331" t="s">
        <v>790</v>
      </c>
      <c r="I694" s="331" t="str">
        <f t="shared" si="40"/>
        <v>ce.0573227@ac-nancy-metz.fr</v>
      </c>
      <c r="J694" s="329" t="s">
        <v>809</v>
      </c>
      <c r="K694" s="329">
        <v>111</v>
      </c>
      <c r="L694" s="62">
        <f t="shared" si="41"/>
        <v>18.5</v>
      </c>
      <c r="M694" s="329">
        <f t="shared" si="42"/>
        <v>19</v>
      </c>
      <c r="N694" s="332">
        <f>SUM(M694:M698)</f>
        <v>71</v>
      </c>
      <c r="O694" s="332"/>
      <c r="P694" s="332"/>
      <c r="Q694" s="33" t="s">
        <v>419</v>
      </c>
      <c r="R694" s="669" t="s">
        <v>1162</v>
      </c>
      <c r="S694" s="656" t="s">
        <v>1157</v>
      </c>
      <c r="T694" s="657">
        <v>45006</v>
      </c>
      <c r="U694" s="657">
        <v>45007</v>
      </c>
      <c r="V694" s="102" t="s">
        <v>1163</v>
      </c>
      <c r="W694" s="612"/>
      <c r="X694" s="12" t="s">
        <v>138</v>
      </c>
    </row>
    <row r="695" spans="1:24" s="1" customFormat="1" ht="18.75" customHeight="1" x14ac:dyDescent="0.25">
      <c r="A695" s="1401"/>
      <c r="B695" s="584"/>
      <c r="C695" s="1402"/>
      <c r="D695" s="12" t="s">
        <v>463</v>
      </c>
      <c r="E695" s="13">
        <v>20</v>
      </c>
      <c r="F695" s="356" t="s">
        <v>50</v>
      </c>
      <c r="G695" s="357" t="s">
        <v>812</v>
      </c>
      <c r="H695" s="358" t="s">
        <v>790</v>
      </c>
      <c r="I695" s="358" t="str">
        <f t="shared" si="40"/>
        <v>ce.0570054@ac-nancy-metz.fr</v>
      </c>
      <c r="J695" s="356" t="s">
        <v>813</v>
      </c>
      <c r="K695" s="356">
        <v>167</v>
      </c>
      <c r="L695" s="62">
        <f t="shared" si="41"/>
        <v>27.833333333333332</v>
      </c>
      <c r="M695" s="356">
        <f t="shared" si="42"/>
        <v>28</v>
      </c>
      <c r="N695" s="359"/>
      <c r="O695" s="359"/>
      <c r="P695" s="359"/>
      <c r="Q695" s="359"/>
      <c r="R695" s="669"/>
      <c r="S695" s="656" t="s">
        <v>1157</v>
      </c>
      <c r="T695" s="657">
        <v>45006</v>
      </c>
      <c r="U695" s="657">
        <v>45007</v>
      </c>
      <c r="V695" s="102" t="s">
        <v>1163</v>
      </c>
      <c r="W695" s="617"/>
      <c r="X695" s="12" t="s">
        <v>138</v>
      </c>
    </row>
    <row r="696" spans="1:24" s="1" customFormat="1" ht="18.75" customHeight="1" x14ac:dyDescent="0.25">
      <c r="A696" s="1401"/>
      <c r="B696" s="584"/>
      <c r="C696" s="1402"/>
      <c r="D696" s="12" t="s">
        <v>463</v>
      </c>
      <c r="E696" s="13">
        <v>79</v>
      </c>
      <c r="F696" s="329" t="s">
        <v>21</v>
      </c>
      <c r="G696" s="330" t="s">
        <v>294</v>
      </c>
      <c r="H696" s="331" t="s">
        <v>814</v>
      </c>
      <c r="I696" s="331" t="str">
        <f t="shared" si="40"/>
        <v>ce.0572164@ac-nancy-metz.fr</v>
      </c>
      <c r="J696" s="329" t="s">
        <v>815</v>
      </c>
      <c r="K696" s="329">
        <v>63</v>
      </c>
      <c r="L696" s="62">
        <f t="shared" si="41"/>
        <v>10.5</v>
      </c>
      <c r="M696" s="329">
        <f t="shared" si="42"/>
        <v>11</v>
      </c>
      <c r="N696" s="332"/>
      <c r="O696" s="332"/>
      <c r="P696" s="332"/>
      <c r="Q696" s="332"/>
      <c r="R696" s="669"/>
      <c r="S696" s="656" t="s">
        <v>1157</v>
      </c>
      <c r="T696" s="657">
        <v>45006</v>
      </c>
      <c r="U696" s="657">
        <v>45007</v>
      </c>
      <c r="V696" s="102" t="s">
        <v>1163</v>
      </c>
      <c r="W696" s="617"/>
      <c r="X696" s="12" t="s">
        <v>138</v>
      </c>
    </row>
    <row r="697" spans="1:24" s="1" customFormat="1" ht="18.75" customHeight="1" x14ac:dyDescent="0.25">
      <c r="A697" s="1401"/>
      <c r="B697" s="584"/>
      <c r="C697" s="1402"/>
      <c r="D697" s="12" t="s">
        <v>463</v>
      </c>
      <c r="E697" s="13">
        <v>79</v>
      </c>
      <c r="F697" s="329" t="s">
        <v>21</v>
      </c>
      <c r="G697" s="330" t="s">
        <v>816</v>
      </c>
      <c r="H697" s="331" t="s">
        <v>817</v>
      </c>
      <c r="I697" s="331" t="str">
        <f t="shared" si="40"/>
        <v>ce.0572186@ac-nancy-metz.fr</v>
      </c>
      <c r="J697" s="329" t="s">
        <v>818</v>
      </c>
      <c r="K697" s="329">
        <v>28</v>
      </c>
      <c r="L697" s="62">
        <f t="shared" si="41"/>
        <v>4.666666666666667</v>
      </c>
      <c r="M697" s="329">
        <f t="shared" si="42"/>
        <v>5</v>
      </c>
      <c r="N697" s="332"/>
      <c r="O697" s="332"/>
      <c r="P697" s="332"/>
      <c r="Q697" s="332"/>
      <c r="R697" s="669"/>
      <c r="S697" s="656" t="s">
        <v>1157</v>
      </c>
      <c r="T697" s="657">
        <v>45006</v>
      </c>
      <c r="U697" s="657">
        <v>45007</v>
      </c>
      <c r="V697" s="102" t="s">
        <v>1163</v>
      </c>
      <c r="W697" s="588"/>
      <c r="X697" s="12" t="s">
        <v>138</v>
      </c>
    </row>
    <row r="698" spans="1:24" s="1" customFormat="1" ht="18.75" customHeight="1" x14ac:dyDescent="0.25">
      <c r="A698" s="1401"/>
      <c r="B698" s="584"/>
      <c r="C698" s="1402"/>
      <c r="D698" s="12" t="s">
        <v>463</v>
      </c>
      <c r="E698" s="13">
        <v>79</v>
      </c>
      <c r="F698" s="329" t="s">
        <v>21</v>
      </c>
      <c r="G698" s="330" t="s">
        <v>819</v>
      </c>
      <c r="H698" s="331" t="s">
        <v>469</v>
      </c>
      <c r="I698" s="331" t="str">
        <f t="shared" si="40"/>
        <v>ce.0572352@ac-nancy-metz.fr</v>
      </c>
      <c r="J698" s="329" t="s">
        <v>820</v>
      </c>
      <c r="K698" s="329">
        <v>45</v>
      </c>
      <c r="L698" s="62">
        <f t="shared" si="41"/>
        <v>7.5</v>
      </c>
      <c r="M698" s="329">
        <f t="shared" si="42"/>
        <v>8</v>
      </c>
      <c r="N698" s="332"/>
      <c r="O698" s="332"/>
      <c r="P698" s="332"/>
      <c r="Q698" s="332"/>
      <c r="R698" s="669"/>
      <c r="S698" s="656" t="s">
        <v>1157</v>
      </c>
      <c r="T698" s="657">
        <v>45006</v>
      </c>
      <c r="U698" s="657">
        <v>45007</v>
      </c>
      <c r="V698" s="102" t="s">
        <v>1163</v>
      </c>
      <c r="W698" s="588"/>
      <c r="X698" s="12" t="s">
        <v>138</v>
      </c>
    </row>
    <row r="699" spans="1:24" s="1" customFormat="1" ht="18.75" customHeight="1" x14ac:dyDescent="0.25">
      <c r="A699" s="584" t="s">
        <v>103</v>
      </c>
      <c r="B699" s="584"/>
      <c r="C699" s="11" t="s">
        <v>55</v>
      </c>
      <c r="D699" s="12"/>
      <c r="E699" s="13"/>
      <c r="F699" s="12"/>
      <c r="G699" s="39"/>
      <c r="H699" s="40"/>
      <c r="I699" s="40"/>
      <c r="J699" s="12"/>
      <c r="K699" s="12"/>
      <c r="L699" s="12"/>
      <c r="M699" s="12"/>
      <c r="N699" s="41"/>
      <c r="O699" s="41"/>
      <c r="P699" s="41"/>
      <c r="Q699" s="41"/>
      <c r="R699" s="42"/>
      <c r="S699" s="41"/>
      <c r="T699" s="43"/>
      <c r="U699" s="43"/>
      <c r="V699" s="102"/>
      <c r="W699" s="588"/>
      <c r="X699" s="12"/>
    </row>
    <row r="700" spans="1:24" s="1" customFormat="1" ht="36.75" customHeight="1" x14ac:dyDescent="0.25">
      <c r="A700" s="206" t="s">
        <v>1164</v>
      </c>
      <c r="B700" s="206"/>
      <c r="C700" s="206" t="s">
        <v>1165</v>
      </c>
      <c r="D700" s="206"/>
      <c r="E700" s="206"/>
      <c r="F700" s="207"/>
      <c r="G700" s="207"/>
      <c r="H700" s="207"/>
      <c r="I700" s="207"/>
      <c r="J700" s="207"/>
      <c r="K700" s="207"/>
      <c r="L700" s="372">
        <f t="shared" si="41"/>
        <v>0</v>
      </c>
      <c r="M700" s="207"/>
      <c r="N700" s="210"/>
      <c r="O700" s="210"/>
      <c r="P700" s="210"/>
      <c r="Q700" s="210"/>
      <c r="R700" s="211"/>
      <c r="S700" s="210"/>
      <c r="T700" s="212"/>
      <c r="U700" s="212"/>
      <c r="V700" s="373"/>
      <c r="W700" s="588"/>
      <c r="X700" s="207"/>
    </row>
    <row r="701" spans="1:24" s="1" customFormat="1" ht="63" customHeight="1" x14ac:dyDescent="0.25">
      <c r="A701" s="1401">
        <v>78</v>
      </c>
      <c r="B701" s="584"/>
      <c r="C701" s="1402">
        <v>34</v>
      </c>
      <c r="D701" s="12" t="s">
        <v>167</v>
      </c>
      <c r="E701" s="47">
        <v>40</v>
      </c>
      <c r="F701" s="361" t="s">
        <v>21</v>
      </c>
      <c r="G701" s="362" t="s">
        <v>821</v>
      </c>
      <c r="H701" s="363" t="s">
        <v>822</v>
      </c>
      <c r="I701" s="363" t="str">
        <f t="shared" si="40"/>
        <v>ce.0572019@ac-nancy-metz.fr</v>
      </c>
      <c r="J701" s="361" t="s">
        <v>823</v>
      </c>
      <c r="K701" s="361">
        <v>45</v>
      </c>
      <c r="L701" s="62">
        <f t="shared" si="41"/>
        <v>7.5</v>
      </c>
      <c r="M701" s="361">
        <f t="shared" si="42"/>
        <v>8</v>
      </c>
      <c r="N701" s="364">
        <f>SUM(M701:M706)</f>
        <v>61</v>
      </c>
      <c r="O701" s="364"/>
      <c r="P701" s="364"/>
      <c r="Q701" s="364"/>
      <c r="R701" s="671" t="s">
        <v>1166</v>
      </c>
      <c r="S701" s="364" t="s">
        <v>1167</v>
      </c>
      <c r="T701" s="670">
        <v>45013</v>
      </c>
      <c r="U701" s="670">
        <v>45014</v>
      </c>
      <c r="V701" s="102" t="s">
        <v>1168</v>
      </c>
      <c r="W701" s="619"/>
      <c r="X701" s="12" t="s">
        <v>174</v>
      </c>
    </row>
    <row r="702" spans="1:24" s="1" customFormat="1" ht="18.75" customHeight="1" x14ac:dyDescent="0.25">
      <c r="A702" s="1401"/>
      <c r="B702" s="584"/>
      <c r="C702" s="1402"/>
      <c r="D702" s="12" t="s">
        <v>175</v>
      </c>
      <c r="E702" s="47">
        <v>40</v>
      </c>
      <c r="F702" s="361" t="s">
        <v>21</v>
      </c>
      <c r="G702" s="362" t="s">
        <v>826</v>
      </c>
      <c r="H702" s="363" t="s">
        <v>827</v>
      </c>
      <c r="I702" s="363" t="str">
        <f t="shared" si="40"/>
        <v>ce.0573269@ac-nancy-metz.fr</v>
      </c>
      <c r="J702" s="361" t="s">
        <v>828</v>
      </c>
      <c r="K702" s="361">
        <v>62</v>
      </c>
      <c r="L702" s="62">
        <f t="shared" si="41"/>
        <v>10.333333333333334</v>
      </c>
      <c r="M702" s="361">
        <f t="shared" si="42"/>
        <v>11</v>
      </c>
      <c r="N702" s="364"/>
      <c r="O702" s="364"/>
      <c r="P702" s="364"/>
      <c r="Q702" s="364"/>
      <c r="R702" s="671"/>
      <c r="S702" s="364" t="s">
        <v>1167</v>
      </c>
      <c r="T702" s="670">
        <v>45013</v>
      </c>
      <c r="U702" s="670">
        <v>45014</v>
      </c>
      <c r="V702" s="102" t="s">
        <v>1168</v>
      </c>
      <c r="W702" s="611"/>
      <c r="X702" s="12" t="s">
        <v>174</v>
      </c>
    </row>
    <row r="703" spans="1:24" s="1" customFormat="1" ht="24.75" customHeight="1" x14ac:dyDescent="0.25">
      <c r="A703" s="1401"/>
      <c r="B703" s="584"/>
      <c r="C703" s="1402"/>
      <c r="D703" s="12" t="s">
        <v>175</v>
      </c>
      <c r="E703" s="47">
        <v>40</v>
      </c>
      <c r="F703" s="361" t="s">
        <v>50</v>
      </c>
      <c r="G703" s="362" t="s">
        <v>829</v>
      </c>
      <c r="H703" s="363" t="s">
        <v>827</v>
      </c>
      <c r="I703" s="363" t="str">
        <f t="shared" si="40"/>
        <v>ce.0570023@ac-nancy-metz.fr</v>
      </c>
      <c r="J703" s="361" t="s">
        <v>830</v>
      </c>
      <c r="K703" s="361">
        <v>120</v>
      </c>
      <c r="L703" s="62">
        <f t="shared" si="41"/>
        <v>20</v>
      </c>
      <c r="M703" s="361">
        <f t="shared" si="42"/>
        <v>20</v>
      </c>
      <c r="N703" s="364"/>
      <c r="O703" s="364"/>
      <c r="P703" s="364"/>
      <c r="Q703" s="364"/>
      <c r="R703" s="671"/>
      <c r="S703" s="364" t="s">
        <v>1167</v>
      </c>
      <c r="T703" s="670">
        <v>45013</v>
      </c>
      <c r="U703" s="670">
        <v>45014</v>
      </c>
      <c r="V703" s="102" t="s">
        <v>1168</v>
      </c>
      <c r="W703" s="611"/>
      <c r="X703" s="12" t="s">
        <v>174</v>
      </c>
    </row>
    <row r="704" spans="1:24" s="1" customFormat="1" ht="42" customHeight="1" x14ac:dyDescent="0.25">
      <c r="A704" s="1401"/>
      <c r="B704" s="584"/>
      <c r="C704" s="1402"/>
      <c r="D704" s="12" t="s">
        <v>175</v>
      </c>
      <c r="E704" s="47">
        <v>40</v>
      </c>
      <c r="F704" s="361" t="s">
        <v>32</v>
      </c>
      <c r="G704" s="362" t="s">
        <v>832</v>
      </c>
      <c r="H704" s="363" t="s">
        <v>827</v>
      </c>
      <c r="I704" s="363" t="str">
        <f t="shared" si="40"/>
        <v>ce.0572075@ac-nancy-metz.fr</v>
      </c>
      <c r="J704" s="367" t="s">
        <v>833</v>
      </c>
      <c r="K704" s="367">
        <v>37</v>
      </c>
      <c r="L704" s="62">
        <f t="shared" si="41"/>
        <v>6.166666666666667</v>
      </c>
      <c r="M704" s="361">
        <f t="shared" si="42"/>
        <v>7</v>
      </c>
      <c r="N704" s="364"/>
      <c r="O704" s="364"/>
      <c r="P704" s="1412" t="s">
        <v>834</v>
      </c>
      <c r="Q704" s="1413"/>
      <c r="R704" s="671"/>
      <c r="S704" s="364" t="s">
        <v>1167</v>
      </c>
      <c r="T704" s="670">
        <v>45013</v>
      </c>
      <c r="U704" s="670">
        <v>45014</v>
      </c>
      <c r="V704" s="102" t="s">
        <v>1168</v>
      </c>
      <c r="W704" s="613"/>
      <c r="X704" s="12" t="s">
        <v>174</v>
      </c>
    </row>
    <row r="705" spans="1:24" s="1" customFormat="1" ht="18.75" customHeight="1" x14ac:dyDescent="0.25">
      <c r="A705" s="1401"/>
      <c r="B705" s="584"/>
      <c r="C705" s="1402"/>
      <c r="D705" s="12" t="s">
        <v>175</v>
      </c>
      <c r="E705" s="121">
        <v>77</v>
      </c>
      <c r="F705" s="368" t="s">
        <v>21</v>
      </c>
      <c r="G705" s="369" t="s">
        <v>122</v>
      </c>
      <c r="H705" s="370" t="s">
        <v>835</v>
      </c>
      <c r="I705" s="370" t="str">
        <f t="shared" si="40"/>
        <v>ce.0570317@ac-nancy-metz.fr</v>
      </c>
      <c r="J705" s="368" t="s">
        <v>836</v>
      </c>
      <c r="K705" s="368">
        <v>43</v>
      </c>
      <c r="L705" s="62">
        <f t="shared" si="41"/>
        <v>7.166666666666667</v>
      </c>
      <c r="M705" s="368">
        <f t="shared" si="42"/>
        <v>8</v>
      </c>
      <c r="N705" s="371"/>
      <c r="O705" s="371"/>
      <c r="P705" s="371"/>
      <c r="Q705" s="371"/>
      <c r="R705" s="671"/>
      <c r="S705" s="364" t="s">
        <v>1167</v>
      </c>
      <c r="T705" s="670">
        <v>45013</v>
      </c>
      <c r="U705" s="670">
        <v>45014</v>
      </c>
      <c r="V705" s="102" t="s">
        <v>1168</v>
      </c>
      <c r="W705" s="588"/>
      <c r="X705" s="12" t="s">
        <v>174</v>
      </c>
    </row>
    <row r="706" spans="1:24" s="1" customFormat="1" ht="18.75" customHeight="1" x14ac:dyDescent="0.25">
      <c r="A706" s="1401"/>
      <c r="B706" s="584"/>
      <c r="C706" s="1402"/>
      <c r="D706" s="12" t="s">
        <v>175</v>
      </c>
      <c r="E706" s="121">
        <v>77</v>
      </c>
      <c r="F706" s="368" t="s">
        <v>21</v>
      </c>
      <c r="G706" s="369" t="s">
        <v>291</v>
      </c>
      <c r="H706" s="370" t="s">
        <v>837</v>
      </c>
      <c r="I706" s="370" t="str">
        <f t="shared" si="40"/>
        <v>ce.0570318@ac-nancy-metz.fr</v>
      </c>
      <c r="J706" s="368" t="s">
        <v>838</v>
      </c>
      <c r="K706" s="368">
        <v>37</v>
      </c>
      <c r="L706" s="62">
        <f t="shared" si="41"/>
        <v>6.166666666666667</v>
      </c>
      <c r="M706" s="368">
        <f t="shared" si="42"/>
        <v>7</v>
      </c>
      <c r="N706" s="371"/>
      <c r="O706" s="371"/>
      <c r="P706" s="371"/>
      <c r="Q706" s="371"/>
      <c r="R706" s="671"/>
      <c r="S706" s="364" t="s">
        <v>1167</v>
      </c>
      <c r="T706" s="670">
        <v>45013</v>
      </c>
      <c r="U706" s="670">
        <v>45014</v>
      </c>
      <c r="V706" s="102" t="s">
        <v>1168</v>
      </c>
      <c r="W706" s="588"/>
      <c r="X706" s="12" t="s">
        <v>174</v>
      </c>
    </row>
    <row r="707" spans="1:24" s="1" customFormat="1" ht="18.75" customHeight="1" x14ac:dyDescent="0.25">
      <c r="A707" s="11" t="s">
        <v>55</v>
      </c>
      <c r="B707" s="11"/>
      <c r="C707" s="11" t="s">
        <v>103</v>
      </c>
      <c r="D707" s="12"/>
      <c r="E707" s="121"/>
      <c r="F707" s="12"/>
      <c r="G707" s="39"/>
      <c r="H707" s="40"/>
      <c r="I707" s="40"/>
      <c r="J707" s="12"/>
      <c r="K707" s="12"/>
      <c r="L707" s="12"/>
      <c r="M707" s="12"/>
      <c r="N707" s="41"/>
      <c r="O707" s="41"/>
      <c r="P707" s="41"/>
      <c r="Q707" s="41"/>
      <c r="R707" s="42"/>
      <c r="S707" s="41"/>
      <c r="T707" s="43"/>
      <c r="U707" s="43"/>
      <c r="V707" s="102"/>
      <c r="W707" s="588"/>
      <c r="X707" s="12"/>
    </row>
    <row r="708" spans="1:24" s="1" customFormat="1" ht="18.75" x14ac:dyDescent="0.3">
      <c r="A708" s="57"/>
      <c r="B708" s="57"/>
      <c r="C708" s="57"/>
      <c r="D708" s="12"/>
      <c r="E708" s="112"/>
      <c r="F708" s="12"/>
      <c r="G708" s="39"/>
      <c r="H708" s="40"/>
      <c r="I708" s="40"/>
      <c r="J708" s="12"/>
      <c r="K708" s="12"/>
      <c r="L708" s="62">
        <f t="shared" si="41"/>
        <v>0</v>
      </c>
      <c r="M708" s="12"/>
      <c r="N708" s="41"/>
      <c r="O708" s="41"/>
      <c r="P708" s="41"/>
      <c r="Q708" s="41"/>
      <c r="R708" s="42"/>
      <c r="S708" s="41"/>
      <c r="T708" s="41"/>
      <c r="U708" s="41"/>
      <c r="V708" s="199"/>
      <c r="W708" s="588"/>
      <c r="X708" s="12"/>
    </row>
    <row r="709" spans="1:24" s="1" customFormat="1" ht="18.75" customHeight="1" x14ac:dyDescent="0.25">
      <c r="A709" s="1401">
        <v>79</v>
      </c>
      <c r="B709" s="584"/>
      <c r="C709" s="1401">
        <v>13</v>
      </c>
      <c r="D709" s="12" t="s">
        <v>48</v>
      </c>
      <c r="E709" s="13">
        <v>56</v>
      </c>
      <c r="F709" s="377" t="s">
        <v>50</v>
      </c>
      <c r="G709" s="375" t="s">
        <v>43</v>
      </c>
      <c r="H709" s="376" t="s">
        <v>360</v>
      </c>
      <c r="I709" s="376" t="str">
        <f t="shared" si="40"/>
        <v>ce.0880055@ac-nancy-metz.fr</v>
      </c>
      <c r="J709" s="377" t="s">
        <v>361</v>
      </c>
      <c r="K709" s="377">
        <v>78</v>
      </c>
      <c r="L709" s="62">
        <f t="shared" si="41"/>
        <v>13</v>
      </c>
      <c r="M709" s="377">
        <f t="shared" si="42"/>
        <v>13</v>
      </c>
      <c r="N709" s="378">
        <f>SUM(M709:M716)</f>
        <v>70</v>
      </c>
      <c r="O709" s="378"/>
      <c r="P709" s="378"/>
      <c r="Q709" s="33" t="s">
        <v>362</v>
      </c>
      <c r="R709" s="644" t="s">
        <v>1169</v>
      </c>
      <c r="S709" s="623" t="s">
        <v>1167</v>
      </c>
      <c r="T709" s="624">
        <v>45013</v>
      </c>
      <c r="U709" s="624">
        <v>45014</v>
      </c>
      <c r="V709" s="102" t="s">
        <v>1170</v>
      </c>
      <c r="W709" s="604"/>
      <c r="X709" s="12" t="s">
        <v>194</v>
      </c>
    </row>
    <row r="710" spans="1:24" s="1" customFormat="1" ht="18.75" customHeight="1" x14ac:dyDescent="0.25">
      <c r="A710" s="1401"/>
      <c r="B710" s="584"/>
      <c r="C710" s="1401"/>
      <c r="D710" s="12" t="s">
        <v>110</v>
      </c>
      <c r="E710" s="13">
        <v>56</v>
      </c>
      <c r="F710" s="377" t="s">
        <v>21</v>
      </c>
      <c r="G710" s="375" t="s">
        <v>366</v>
      </c>
      <c r="H710" s="376" t="s">
        <v>360</v>
      </c>
      <c r="I710" s="376" t="str">
        <f t="shared" si="40"/>
        <v>ce.0881099@ac-nancy-metz.fr</v>
      </c>
      <c r="J710" s="377" t="s">
        <v>367</v>
      </c>
      <c r="K710" s="377">
        <v>48</v>
      </c>
      <c r="L710" s="62">
        <f t="shared" si="41"/>
        <v>8</v>
      </c>
      <c r="M710" s="377">
        <f t="shared" si="42"/>
        <v>8</v>
      </c>
      <c r="N710" s="378"/>
      <c r="O710" s="378"/>
      <c r="P710" s="378"/>
      <c r="Q710" s="378"/>
      <c r="R710" s="644"/>
      <c r="S710" s="623" t="s">
        <v>1167</v>
      </c>
      <c r="T710" s="624">
        <v>45013</v>
      </c>
      <c r="U710" s="624">
        <v>45014</v>
      </c>
      <c r="V710" s="102" t="s">
        <v>1170</v>
      </c>
      <c r="W710" s="611"/>
      <c r="X710" s="12" t="s">
        <v>194</v>
      </c>
    </row>
    <row r="711" spans="1:24" s="1" customFormat="1" ht="18.75" customHeight="1" x14ac:dyDescent="0.25">
      <c r="A711" s="1401"/>
      <c r="B711" s="584"/>
      <c r="C711" s="1401"/>
      <c r="D711" s="12" t="s">
        <v>110</v>
      </c>
      <c r="E711" s="13">
        <v>56</v>
      </c>
      <c r="F711" s="377" t="s">
        <v>21</v>
      </c>
      <c r="G711" s="375" t="s">
        <v>43</v>
      </c>
      <c r="H711" s="376" t="s">
        <v>360</v>
      </c>
      <c r="I711" s="376" t="str">
        <f t="shared" si="40"/>
        <v>ce.0881447@ac-nancy-metz.fr</v>
      </c>
      <c r="J711" s="377" t="s">
        <v>368</v>
      </c>
      <c r="K711" s="377">
        <v>26</v>
      </c>
      <c r="L711" s="62">
        <f t="shared" si="41"/>
        <v>4.333333333333333</v>
      </c>
      <c r="M711" s="377">
        <f t="shared" si="42"/>
        <v>5</v>
      </c>
      <c r="N711" s="378"/>
      <c r="O711" s="378"/>
      <c r="P711" s="378"/>
      <c r="Q711" s="378"/>
      <c r="R711" s="644"/>
      <c r="S711" s="623" t="s">
        <v>1167</v>
      </c>
      <c r="T711" s="624">
        <v>45013</v>
      </c>
      <c r="U711" s="624">
        <v>45014</v>
      </c>
      <c r="V711" s="102" t="s">
        <v>1170</v>
      </c>
      <c r="W711" s="611"/>
      <c r="X711" s="12" t="s">
        <v>194</v>
      </c>
    </row>
    <row r="712" spans="1:24" s="1" customFormat="1" ht="18.75" customHeight="1" x14ac:dyDescent="0.25">
      <c r="A712" s="1401"/>
      <c r="B712" s="584"/>
      <c r="C712" s="1401"/>
      <c r="D712" s="12" t="s">
        <v>110</v>
      </c>
      <c r="E712" s="13">
        <v>56</v>
      </c>
      <c r="F712" s="377" t="s">
        <v>21</v>
      </c>
      <c r="G712" s="375" t="s">
        <v>369</v>
      </c>
      <c r="H712" s="376" t="s">
        <v>120</v>
      </c>
      <c r="I712" s="376" t="str">
        <f t="shared" si="40"/>
        <v>ce.0880151@ac-nancy-metz.fr</v>
      </c>
      <c r="J712" s="377" t="s">
        <v>370</v>
      </c>
      <c r="K712" s="377">
        <v>66</v>
      </c>
      <c r="L712" s="62">
        <f t="shared" si="41"/>
        <v>11</v>
      </c>
      <c r="M712" s="377">
        <f t="shared" si="42"/>
        <v>11</v>
      </c>
      <c r="N712" s="378"/>
      <c r="O712" s="378"/>
      <c r="P712" s="378"/>
      <c r="Q712" s="378"/>
      <c r="R712" s="644"/>
      <c r="S712" s="623" t="s">
        <v>1167</v>
      </c>
      <c r="T712" s="624">
        <v>45013</v>
      </c>
      <c r="U712" s="624">
        <v>45014</v>
      </c>
      <c r="V712" s="102" t="s">
        <v>1170</v>
      </c>
      <c r="W712" s="611"/>
      <c r="X712" s="12" t="s">
        <v>194</v>
      </c>
    </row>
    <row r="713" spans="1:24" s="1" customFormat="1" ht="18.75" customHeight="1" x14ac:dyDescent="0.25">
      <c r="A713" s="1401"/>
      <c r="B713" s="584"/>
      <c r="C713" s="1401"/>
      <c r="D713" s="12" t="s">
        <v>110</v>
      </c>
      <c r="E713" s="13">
        <v>44</v>
      </c>
      <c r="F713" s="195" t="s">
        <v>21</v>
      </c>
      <c r="G713" s="196" t="s">
        <v>371</v>
      </c>
      <c r="H713" s="197" t="s">
        <v>372</v>
      </c>
      <c r="I713" s="197" t="str">
        <f t="shared" si="40"/>
        <v>ce.0881101@ac-nancy-metz.fr</v>
      </c>
      <c r="J713" s="195" t="s">
        <v>373</v>
      </c>
      <c r="K713" s="195">
        <v>36</v>
      </c>
      <c r="L713" s="62">
        <f t="shared" si="41"/>
        <v>6</v>
      </c>
      <c r="M713" s="195">
        <f t="shared" si="42"/>
        <v>6</v>
      </c>
      <c r="N713" s="198"/>
      <c r="O713" s="198"/>
      <c r="P713" s="198"/>
      <c r="Q713" s="198"/>
      <c r="R713" s="644"/>
      <c r="S713" s="623" t="s">
        <v>1167</v>
      </c>
      <c r="T713" s="624">
        <v>45013</v>
      </c>
      <c r="U713" s="624">
        <v>45014</v>
      </c>
      <c r="V713" s="102" t="s">
        <v>1170</v>
      </c>
      <c r="W713" s="588"/>
      <c r="X713" s="12" t="s">
        <v>194</v>
      </c>
    </row>
    <row r="714" spans="1:24" s="1" customFormat="1" ht="18.75" customHeight="1" x14ac:dyDescent="0.25">
      <c r="A714" s="1401"/>
      <c r="B714" s="584"/>
      <c r="C714" s="1401"/>
      <c r="D714" s="12" t="s">
        <v>110</v>
      </c>
      <c r="E714" s="13">
        <v>44</v>
      </c>
      <c r="F714" s="195" t="s">
        <v>21</v>
      </c>
      <c r="G714" s="196" t="s">
        <v>374</v>
      </c>
      <c r="H714" s="197" t="s">
        <v>375</v>
      </c>
      <c r="I714" s="197" t="str">
        <f t="shared" si="40"/>
        <v>ce.0880044@ac-nancy-metz.fr</v>
      </c>
      <c r="J714" s="195" t="s">
        <v>376</v>
      </c>
      <c r="K714" s="195">
        <v>28</v>
      </c>
      <c r="L714" s="62">
        <f t="shared" si="41"/>
        <v>4.666666666666667</v>
      </c>
      <c r="M714" s="195">
        <f t="shared" si="42"/>
        <v>5</v>
      </c>
      <c r="N714" s="198"/>
      <c r="O714" s="198"/>
      <c r="P714" s="198"/>
      <c r="Q714" s="198"/>
      <c r="R714" s="644"/>
      <c r="S714" s="623" t="s">
        <v>1167</v>
      </c>
      <c r="T714" s="624">
        <v>45013</v>
      </c>
      <c r="U714" s="624">
        <v>45014</v>
      </c>
      <c r="V714" s="102" t="s">
        <v>1170</v>
      </c>
      <c r="W714" s="588"/>
      <c r="X714" s="12" t="s">
        <v>194</v>
      </c>
    </row>
    <row r="715" spans="1:24" s="1" customFormat="1" ht="18.75" customHeight="1" x14ac:dyDescent="0.25">
      <c r="A715" s="1401"/>
      <c r="B715" s="584"/>
      <c r="C715" s="1401"/>
      <c r="D715" s="12" t="s">
        <v>110</v>
      </c>
      <c r="E715" s="13">
        <v>44</v>
      </c>
      <c r="F715" s="195" t="s">
        <v>32</v>
      </c>
      <c r="G715" s="249" t="s">
        <v>377</v>
      </c>
      <c r="H715" s="197" t="s">
        <v>123</v>
      </c>
      <c r="I715" s="197" t="str">
        <f t="shared" si="40"/>
        <v>ce.0881370@ac-nancy-metz.fr</v>
      </c>
      <c r="J715" s="242" t="s">
        <v>378</v>
      </c>
      <c r="K715" s="242">
        <v>50</v>
      </c>
      <c r="L715" s="62">
        <f t="shared" si="41"/>
        <v>8.3333333333333339</v>
      </c>
      <c r="M715" s="195">
        <f t="shared" si="42"/>
        <v>9</v>
      </c>
      <c r="N715" s="198"/>
      <c r="O715" s="198"/>
      <c r="P715" s="198"/>
      <c r="Q715" s="198"/>
      <c r="R715" s="644"/>
      <c r="S715" s="623" t="s">
        <v>1167</v>
      </c>
      <c r="T715" s="624">
        <v>45013</v>
      </c>
      <c r="U715" s="624">
        <v>45014</v>
      </c>
      <c r="V715" s="102" t="s">
        <v>1170</v>
      </c>
      <c r="W715" s="588"/>
      <c r="X715" s="12" t="s">
        <v>194</v>
      </c>
    </row>
    <row r="716" spans="1:24" s="1" customFormat="1" ht="18.75" customHeight="1" x14ac:dyDescent="0.25">
      <c r="A716" s="1401"/>
      <c r="B716" s="584"/>
      <c r="C716" s="1401"/>
      <c r="D716" s="12" t="s">
        <v>110</v>
      </c>
      <c r="E716" s="13">
        <v>44</v>
      </c>
      <c r="F716" s="195" t="s">
        <v>50</v>
      </c>
      <c r="G716" s="196" t="s">
        <v>380</v>
      </c>
      <c r="H716" s="197" t="s">
        <v>120</v>
      </c>
      <c r="I716" s="197" t="str">
        <f t="shared" si="40"/>
        <v>ce.0880152@ac-nancy-metz.fr</v>
      </c>
      <c r="J716" s="195" t="s">
        <v>381</v>
      </c>
      <c r="K716" s="195">
        <v>77</v>
      </c>
      <c r="L716" s="62">
        <f t="shared" si="41"/>
        <v>12.833333333333334</v>
      </c>
      <c r="M716" s="195">
        <f t="shared" si="42"/>
        <v>13</v>
      </c>
      <c r="N716" s="198"/>
      <c r="O716" s="198"/>
      <c r="P716" s="198"/>
      <c r="Q716" s="198"/>
      <c r="R716" s="644"/>
      <c r="S716" s="623" t="s">
        <v>1167</v>
      </c>
      <c r="T716" s="624">
        <v>45013</v>
      </c>
      <c r="U716" s="624">
        <v>45014</v>
      </c>
      <c r="V716" s="102" t="s">
        <v>1170</v>
      </c>
      <c r="W716" s="588"/>
      <c r="X716" s="12" t="s">
        <v>194</v>
      </c>
    </row>
    <row r="717" spans="1:24" s="1" customFormat="1" ht="18.75" customHeight="1" x14ac:dyDescent="0.25">
      <c r="A717" s="584" t="s">
        <v>103</v>
      </c>
      <c r="B717" s="584"/>
      <c r="C717" s="584" t="s">
        <v>54</v>
      </c>
      <c r="D717" s="12"/>
      <c r="E717" s="13"/>
      <c r="F717" s="459"/>
      <c r="G717" s="39"/>
      <c r="H717" s="40"/>
      <c r="I717" s="40"/>
      <c r="J717" s="12"/>
      <c r="K717" s="12"/>
      <c r="L717" s="12"/>
      <c r="M717" s="12"/>
      <c r="N717" s="41"/>
      <c r="O717" s="41"/>
      <c r="P717" s="41"/>
      <c r="Q717" s="41"/>
      <c r="R717" s="42"/>
      <c r="S717" s="41"/>
      <c r="T717" s="43"/>
      <c r="U717" s="43"/>
      <c r="V717" s="102"/>
      <c r="W717" s="588"/>
      <c r="X717" s="12"/>
    </row>
    <row r="718" spans="1:24" s="1" customFormat="1" ht="18.75" x14ac:dyDescent="0.3">
      <c r="A718" s="57"/>
      <c r="B718" s="57"/>
      <c r="C718" s="57"/>
      <c r="D718" s="12"/>
      <c r="E718" s="112"/>
      <c r="F718" s="12"/>
      <c r="G718" s="39"/>
      <c r="H718" s="40"/>
      <c r="I718" s="40"/>
      <c r="J718" s="12"/>
      <c r="K718" s="12"/>
      <c r="L718" s="62">
        <f t="shared" si="41"/>
        <v>0</v>
      </c>
      <c r="M718" s="12"/>
      <c r="N718" s="41"/>
      <c r="O718" s="41"/>
      <c r="P718" s="41"/>
      <c r="Q718" s="41"/>
      <c r="R718" s="42"/>
      <c r="S718" s="41"/>
      <c r="T718" s="41"/>
      <c r="U718" s="41"/>
      <c r="V718" s="102"/>
      <c r="W718" s="588"/>
      <c r="X718" s="12"/>
    </row>
    <row r="719" spans="1:24" s="1" customFormat="1" ht="18.75" customHeight="1" x14ac:dyDescent="0.25">
      <c r="A719" s="1401">
        <v>80</v>
      </c>
      <c r="B719" s="584"/>
      <c r="C719" s="1402">
        <v>36</v>
      </c>
      <c r="D719" s="12" t="s">
        <v>322</v>
      </c>
      <c r="E719" s="68">
        <v>48</v>
      </c>
      <c r="F719" s="113" t="s">
        <v>21</v>
      </c>
      <c r="G719" s="114" t="s">
        <v>866</v>
      </c>
      <c r="H719" s="115" t="s">
        <v>867</v>
      </c>
      <c r="I719" s="115" t="str">
        <f t="shared" si="40"/>
        <v>ce.0541211@ac-nancy-metz.fr</v>
      </c>
      <c r="J719" s="113" t="s">
        <v>868</v>
      </c>
      <c r="K719" s="113">
        <v>44</v>
      </c>
      <c r="L719" s="62">
        <f t="shared" si="41"/>
        <v>7.333333333333333</v>
      </c>
      <c r="M719" s="113">
        <f t="shared" si="42"/>
        <v>8</v>
      </c>
      <c r="N719" s="116">
        <f>SUM(M719:M723)</f>
        <v>70</v>
      </c>
      <c r="O719" s="116"/>
      <c r="P719" s="116"/>
      <c r="Q719" s="116"/>
      <c r="R719" s="663" t="s">
        <v>1171</v>
      </c>
      <c r="S719" s="594" t="s">
        <v>1172</v>
      </c>
      <c r="T719" s="595">
        <v>45020</v>
      </c>
      <c r="U719" s="595">
        <v>45021</v>
      </c>
      <c r="V719" s="103" t="s">
        <v>1173</v>
      </c>
      <c r="W719" s="610"/>
      <c r="X719" s="12" t="s">
        <v>219</v>
      </c>
    </row>
    <row r="720" spans="1:24" s="1" customFormat="1" ht="18.75" customHeight="1" x14ac:dyDescent="0.25">
      <c r="A720" s="1401"/>
      <c r="B720" s="584"/>
      <c r="C720" s="1402"/>
      <c r="D720" s="12" t="s">
        <v>279</v>
      </c>
      <c r="E720" s="68">
        <v>48</v>
      </c>
      <c r="F720" s="113" t="s">
        <v>50</v>
      </c>
      <c r="G720" s="114" t="s">
        <v>871</v>
      </c>
      <c r="H720" s="115" t="s">
        <v>324</v>
      </c>
      <c r="I720" s="115" t="str">
        <f t="shared" si="40"/>
        <v>ce.0540042@ac-nancy-metz.fr</v>
      </c>
      <c r="J720" s="113" t="s">
        <v>872</v>
      </c>
      <c r="K720" s="113">
        <v>240</v>
      </c>
      <c r="L720" s="62">
        <f t="shared" si="41"/>
        <v>40</v>
      </c>
      <c r="M720" s="113">
        <f t="shared" si="42"/>
        <v>40</v>
      </c>
      <c r="N720" s="116"/>
      <c r="O720" s="116"/>
      <c r="P720" s="116"/>
      <c r="Q720" s="21" t="s">
        <v>94</v>
      </c>
      <c r="R720" s="663"/>
      <c r="S720" s="594" t="s">
        <v>1172</v>
      </c>
      <c r="T720" s="595">
        <v>45020</v>
      </c>
      <c r="U720" s="595">
        <v>45021</v>
      </c>
      <c r="V720" s="102" t="s">
        <v>1173</v>
      </c>
      <c r="W720" s="611"/>
      <c r="X720" s="12" t="s">
        <v>219</v>
      </c>
    </row>
    <row r="721" spans="1:24" s="1" customFormat="1" ht="18.75" customHeight="1" x14ac:dyDescent="0.25">
      <c r="A721" s="1401"/>
      <c r="B721" s="584"/>
      <c r="C721" s="1402"/>
      <c r="D721" s="12" t="s">
        <v>279</v>
      </c>
      <c r="E721" s="178">
        <v>25</v>
      </c>
      <c r="F721" s="14" t="s">
        <v>21</v>
      </c>
      <c r="G721" s="15" t="s">
        <v>873</v>
      </c>
      <c r="H721" s="16" t="s">
        <v>874</v>
      </c>
      <c r="I721" s="16" t="str">
        <f t="shared" si="40"/>
        <v>ce.0541284@ac-nancy-metz.fr</v>
      </c>
      <c r="J721" s="14" t="s">
        <v>875</v>
      </c>
      <c r="K721" s="14">
        <v>42</v>
      </c>
      <c r="L721" s="62">
        <f t="shared" si="41"/>
        <v>7</v>
      </c>
      <c r="M721" s="14">
        <f t="shared" si="42"/>
        <v>7</v>
      </c>
      <c r="N721" s="18"/>
      <c r="O721" s="18"/>
      <c r="P721" s="18"/>
      <c r="Q721" s="18"/>
      <c r="R721" s="663"/>
      <c r="S721" s="594" t="s">
        <v>1172</v>
      </c>
      <c r="T721" s="595">
        <v>45020</v>
      </c>
      <c r="U721" s="595">
        <v>45021</v>
      </c>
      <c r="V721" s="102" t="s">
        <v>1173</v>
      </c>
      <c r="W721" s="611"/>
      <c r="X721" s="12" t="s">
        <v>219</v>
      </c>
    </row>
    <row r="722" spans="1:24" s="1" customFormat="1" ht="18.75" customHeight="1" x14ac:dyDescent="0.25">
      <c r="A722" s="1401"/>
      <c r="B722" s="584"/>
      <c r="C722" s="1402"/>
      <c r="D722" s="12" t="s">
        <v>279</v>
      </c>
      <c r="E722" s="178">
        <v>25</v>
      </c>
      <c r="F722" s="384" t="s">
        <v>21</v>
      </c>
      <c r="G722" s="384" t="s">
        <v>876</v>
      </c>
      <c r="H722" s="384" t="s">
        <v>877</v>
      </c>
      <c r="I722" s="16" t="str">
        <f t="shared" si="40"/>
        <v>ce.0540078@ac-nancy-metz.fr</v>
      </c>
      <c r="J722" s="384" t="s">
        <v>879</v>
      </c>
      <c r="K722" s="384">
        <v>29</v>
      </c>
      <c r="L722" s="62">
        <f t="shared" si="41"/>
        <v>4.833333333333333</v>
      </c>
      <c r="M722" s="384">
        <f t="shared" si="42"/>
        <v>5</v>
      </c>
      <c r="N722" s="386"/>
      <c r="O722" s="386"/>
      <c r="P722" s="386"/>
      <c r="Q722" s="386"/>
      <c r="R722" s="663"/>
      <c r="S722" s="594" t="s">
        <v>1172</v>
      </c>
      <c r="T722" s="595">
        <v>45020</v>
      </c>
      <c r="U722" s="595">
        <v>45021</v>
      </c>
      <c r="V722" s="102" t="s">
        <v>1173</v>
      </c>
      <c r="W722" s="588"/>
      <c r="X722" s="12" t="s">
        <v>219</v>
      </c>
    </row>
    <row r="723" spans="1:24" s="1" customFormat="1" ht="18.75" customHeight="1" x14ac:dyDescent="0.25">
      <c r="A723" s="1401"/>
      <c r="B723" s="584"/>
      <c r="C723" s="1402"/>
      <c r="D723" s="12" t="s">
        <v>279</v>
      </c>
      <c r="E723" s="13">
        <v>21</v>
      </c>
      <c r="F723" s="387" t="s">
        <v>21</v>
      </c>
      <c r="G723" s="388" t="s">
        <v>881</v>
      </c>
      <c r="H723" s="388" t="s">
        <v>276</v>
      </c>
      <c r="I723" s="388" t="str">
        <f t="shared" si="40"/>
        <v>ce.0540106@ac-nancy-metz.fr</v>
      </c>
      <c r="J723" s="387" t="s">
        <v>882</v>
      </c>
      <c r="K723" s="387">
        <v>57</v>
      </c>
      <c r="L723" s="62">
        <f t="shared" si="41"/>
        <v>9.5</v>
      </c>
      <c r="M723" s="17">
        <f t="shared" si="42"/>
        <v>10</v>
      </c>
      <c r="N723" s="389"/>
      <c r="O723" s="389"/>
      <c r="P723" s="389"/>
      <c r="Q723" s="389"/>
      <c r="R723" s="663"/>
      <c r="S723" s="594" t="s">
        <v>1172</v>
      </c>
      <c r="T723" s="595">
        <v>45020</v>
      </c>
      <c r="U723" s="595">
        <v>45021</v>
      </c>
      <c r="V723" s="102" t="s">
        <v>1173</v>
      </c>
      <c r="W723" s="588"/>
      <c r="X723" s="12" t="s">
        <v>219</v>
      </c>
    </row>
    <row r="724" spans="1:24" s="1" customFormat="1" ht="18.75" customHeight="1" x14ac:dyDescent="0.25">
      <c r="A724" s="584" t="s">
        <v>54</v>
      </c>
      <c r="B724" s="584"/>
      <c r="C724" s="11" t="s">
        <v>103</v>
      </c>
      <c r="D724" s="12"/>
      <c r="E724" s="13"/>
      <c r="F724" s="112"/>
      <c r="G724" s="390"/>
      <c r="H724" s="390"/>
      <c r="I724" s="390"/>
      <c r="J724" s="112"/>
      <c r="K724" s="112"/>
      <c r="L724" s="12"/>
      <c r="M724" s="12"/>
      <c r="N724" s="391"/>
      <c r="O724" s="391"/>
      <c r="P724" s="391"/>
      <c r="Q724" s="391"/>
      <c r="R724" s="42"/>
      <c r="S724" s="41"/>
      <c r="T724" s="43"/>
      <c r="U724" s="43"/>
      <c r="V724" s="102"/>
      <c r="W724" s="588"/>
      <c r="X724" s="12"/>
    </row>
    <row r="725" spans="1:24" s="1" customFormat="1" ht="18.75" x14ac:dyDescent="0.3">
      <c r="A725" s="589"/>
      <c r="B725" s="589"/>
      <c r="C725" s="57"/>
      <c r="D725" s="12"/>
      <c r="E725" s="12"/>
      <c r="F725" s="12"/>
      <c r="G725" s="12"/>
      <c r="H725" s="12"/>
      <c r="I725" s="12"/>
      <c r="J725" s="12"/>
      <c r="K725" s="12"/>
      <c r="L725" s="62">
        <f t="shared" si="41"/>
        <v>0</v>
      </c>
      <c r="M725" s="12"/>
      <c r="N725" s="41"/>
      <c r="O725" s="41"/>
      <c r="P725" s="41"/>
      <c r="Q725" s="41"/>
      <c r="R725" s="42"/>
      <c r="S725" s="41"/>
      <c r="T725" s="41"/>
      <c r="U725" s="41"/>
      <c r="V725" s="199"/>
      <c r="W725" s="588"/>
      <c r="X725" s="12"/>
    </row>
    <row r="726" spans="1:24" s="1" customFormat="1" ht="18.75" customHeight="1" x14ac:dyDescent="0.25">
      <c r="A726" s="1401">
        <v>81</v>
      </c>
      <c r="B726" s="584"/>
      <c r="C726" s="1402">
        <v>37</v>
      </c>
      <c r="D726" s="12" t="s">
        <v>625</v>
      </c>
      <c r="E726" s="47">
        <v>29</v>
      </c>
      <c r="F726" s="329" t="s">
        <v>21</v>
      </c>
      <c r="G726" s="330" t="s">
        <v>802</v>
      </c>
      <c r="H726" s="331" t="s">
        <v>883</v>
      </c>
      <c r="I726" s="331" t="str">
        <f t="shared" si="40"/>
        <v>ce.0571994@ac-nancy-metz.fr</v>
      </c>
      <c r="J726" s="329" t="s">
        <v>884</v>
      </c>
      <c r="K726" s="329">
        <v>34</v>
      </c>
      <c r="L726" s="62">
        <f t="shared" si="41"/>
        <v>5.666666666666667</v>
      </c>
      <c r="M726" s="329">
        <f t="shared" si="42"/>
        <v>6</v>
      </c>
      <c r="N726" s="332">
        <f>SUM(M726:M730)</f>
        <v>49</v>
      </c>
      <c r="O726" s="332"/>
      <c r="P726" s="332"/>
      <c r="Q726" s="332"/>
      <c r="R726" s="669" t="s">
        <v>1174</v>
      </c>
      <c r="S726" s="656" t="s">
        <v>1172</v>
      </c>
      <c r="T726" s="657">
        <v>45020</v>
      </c>
      <c r="U726" s="657">
        <v>45021</v>
      </c>
      <c r="V726" s="102" t="s">
        <v>1175</v>
      </c>
      <c r="W726" s="611"/>
      <c r="X726" s="12" t="s">
        <v>257</v>
      </c>
    </row>
    <row r="727" spans="1:24" s="1" customFormat="1" ht="18.75" customHeight="1" x14ac:dyDescent="0.25">
      <c r="A727" s="1401"/>
      <c r="B727" s="584"/>
      <c r="C727" s="1402"/>
      <c r="D727" s="12" t="s">
        <v>630</v>
      </c>
      <c r="E727" s="13">
        <v>55</v>
      </c>
      <c r="F727" s="356" t="s">
        <v>50</v>
      </c>
      <c r="G727" s="357" t="s">
        <v>889</v>
      </c>
      <c r="H727" s="358" t="s">
        <v>636</v>
      </c>
      <c r="I727" s="358" t="str">
        <f t="shared" si="40"/>
        <v>ce.0572027@ac-nancy-metz.fr</v>
      </c>
      <c r="J727" s="356" t="s">
        <v>890</v>
      </c>
      <c r="K727" s="356">
        <v>121</v>
      </c>
      <c r="L727" s="62">
        <f t="shared" si="41"/>
        <v>20.166666666666668</v>
      </c>
      <c r="M727" s="356">
        <f t="shared" si="42"/>
        <v>21</v>
      </c>
      <c r="N727" s="359"/>
      <c r="O727" s="359"/>
      <c r="P727" s="359"/>
      <c r="Q727" s="33" t="s">
        <v>419</v>
      </c>
      <c r="R727" s="669"/>
      <c r="S727" s="656" t="s">
        <v>1172</v>
      </c>
      <c r="T727" s="657">
        <v>45020</v>
      </c>
      <c r="U727" s="657">
        <v>45021</v>
      </c>
      <c r="V727" s="102" t="s">
        <v>1175</v>
      </c>
      <c r="W727" s="611"/>
      <c r="X727" s="12" t="s">
        <v>257</v>
      </c>
    </row>
    <row r="728" spans="1:24" s="1" customFormat="1" ht="18.75" customHeight="1" x14ac:dyDescent="0.25">
      <c r="A728" s="1401"/>
      <c r="B728" s="584"/>
      <c r="C728" s="1402"/>
      <c r="D728" s="12" t="s">
        <v>630</v>
      </c>
      <c r="E728" s="13">
        <v>55</v>
      </c>
      <c r="F728" s="356" t="s">
        <v>21</v>
      </c>
      <c r="G728" s="357" t="s">
        <v>892</v>
      </c>
      <c r="H728" s="358" t="s">
        <v>893</v>
      </c>
      <c r="I728" s="358" t="str">
        <f t="shared" si="40"/>
        <v>ce.0572170@ac-nancy-metz.fr</v>
      </c>
      <c r="J728" s="356" t="s">
        <v>894</v>
      </c>
      <c r="K728" s="356">
        <v>35</v>
      </c>
      <c r="L728" s="62">
        <f t="shared" si="41"/>
        <v>5.833333333333333</v>
      </c>
      <c r="M728" s="356">
        <f t="shared" si="42"/>
        <v>6</v>
      </c>
      <c r="N728" s="359"/>
      <c r="O728" s="359"/>
      <c r="P728" s="359"/>
      <c r="Q728" s="359"/>
      <c r="R728" s="669"/>
      <c r="S728" s="656" t="s">
        <v>1172</v>
      </c>
      <c r="T728" s="657">
        <v>45020</v>
      </c>
      <c r="U728" s="657">
        <v>45021</v>
      </c>
      <c r="V728" s="102" t="s">
        <v>1175</v>
      </c>
      <c r="W728" s="588"/>
      <c r="X728" s="12" t="s">
        <v>257</v>
      </c>
    </row>
    <row r="729" spans="1:24" s="1" customFormat="1" ht="18.75" customHeight="1" x14ac:dyDescent="0.25">
      <c r="A729" s="1401"/>
      <c r="B729" s="584"/>
      <c r="C729" s="1402"/>
      <c r="D729" s="12" t="s">
        <v>630</v>
      </c>
      <c r="E729" s="13">
        <v>55</v>
      </c>
      <c r="F729" s="356" t="s">
        <v>21</v>
      </c>
      <c r="G729" s="357" t="s">
        <v>895</v>
      </c>
      <c r="H729" s="358" t="s">
        <v>896</v>
      </c>
      <c r="I729" s="358" t="str">
        <f t="shared" si="40"/>
        <v>ce.0572583@ac-nancy-metz.fr</v>
      </c>
      <c r="J729" s="356" t="s">
        <v>897</v>
      </c>
      <c r="K729" s="356">
        <v>31</v>
      </c>
      <c r="L729" s="62">
        <f t="shared" si="41"/>
        <v>5.166666666666667</v>
      </c>
      <c r="M729" s="356">
        <f t="shared" si="42"/>
        <v>6</v>
      </c>
      <c r="N729" s="359"/>
      <c r="O729" s="359"/>
      <c r="P729" s="359"/>
      <c r="Q729" s="359"/>
      <c r="R729" s="669"/>
      <c r="S729" s="656" t="s">
        <v>1172</v>
      </c>
      <c r="T729" s="657">
        <v>45020</v>
      </c>
      <c r="U729" s="657">
        <v>45021</v>
      </c>
      <c r="V729" s="102" t="s">
        <v>1175</v>
      </c>
      <c r="W729" s="588"/>
      <c r="X729" s="12" t="s">
        <v>257</v>
      </c>
    </row>
    <row r="730" spans="1:24" s="1" customFormat="1" ht="18.75" customHeight="1" x14ac:dyDescent="0.25">
      <c r="A730" s="1401"/>
      <c r="B730" s="584"/>
      <c r="C730" s="1402"/>
      <c r="D730" s="12" t="s">
        <v>630</v>
      </c>
      <c r="E730" s="13">
        <v>55</v>
      </c>
      <c r="F730" s="356" t="s">
        <v>21</v>
      </c>
      <c r="G730" s="357" t="s">
        <v>898</v>
      </c>
      <c r="H730" s="358" t="s">
        <v>899</v>
      </c>
      <c r="I730" s="358" t="str">
        <f t="shared" si="40"/>
        <v>ce.0572025@ac-nancy-metz.fr</v>
      </c>
      <c r="J730" s="356" t="s">
        <v>900</v>
      </c>
      <c r="K730" s="356">
        <v>60</v>
      </c>
      <c r="L730" s="62">
        <f t="shared" si="41"/>
        <v>10</v>
      </c>
      <c r="M730" s="356">
        <f t="shared" si="42"/>
        <v>10</v>
      </c>
      <c r="N730" s="359"/>
      <c r="O730" s="359"/>
      <c r="P730" s="359"/>
      <c r="Q730" s="359"/>
      <c r="R730" s="669"/>
      <c r="S730" s="656" t="s">
        <v>1172</v>
      </c>
      <c r="T730" s="657">
        <v>45020</v>
      </c>
      <c r="U730" s="657">
        <v>45021</v>
      </c>
      <c r="V730" s="102" t="s">
        <v>1175</v>
      </c>
      <c r="W730" s="588"/>
      <c r="X730" s="12" t="s">
        <v>257</v>
      </c>
    </row>
    <row r="731" spans="1:24" s="1" customFormat="1" ht="18.75" customHeight="1" x14ac:dyDescent="0.25">
      <c r="A731" s="584" t="s">
        <v>55</v>
      </c>
      <c r="B731" s="584"/>
      <c r="C731" s="11" t="s">
        <v>77</v>
      </c>
      <c r="D731" s="12"/>
      <c r="E731" s="13"/>
      <c r="F731" s="12"/>
      <c r="G731" s="39"/>
      <c r="H731" s="40"/>
      <c r="I731" s="40"/>
      <c r="J731" s="12"/>
      <c r="K731" s="12"/>
      <c r="L731" s="12"/>
      <c r="M731" s="12"/>
      <c r="N731" s="41"/>
      <c r="O731" s="41"/>
      <c r="P731" s="41"/>
      <c r="Q731" s="41"/>
      <c r="R731" s="42"/>
      <c r="S731" s="41"/>
      <c r="T731" s="43"/>
      <c r="U731" s="43"/>
      <c r="V731" s="102"/>
      <c r="W731" s="588"/>
      <c r="X731" s="12"/>
    </row>
    <row r="732" spans="1:24" s="1" customFormat="1" ht="18.75" x14ac:dyDescent="0.3">
      <c r="A732" s="589"/>
      <c r="B732" s="589"/>
      <c r="C732" s="57"/>
      <c r="D732" s="12"/>
      <c r="E732" s="12"/>
      <c r="F732" s="12"/>
      <c r="G732" s="12"/>
      <c r="H732" s="12"/>
      <c r="I732" s="12"/>
      <c r="J732" s="12"/>
      <c r="K732" s="12"/>
      <c r="L732" s="62">
        <f t="shared" si="41"/>
        <v>0</v>
      </c>
      <c r="M732" s="12"/>
      <c r="N732" s="41"/>
      <c r="O732" s="41"/>
      <c r="P732" s="41"/>
      <c r="Q732" s="41"/>
      <c r="R732" s="42"/>
      <c r="S732" s="41"/>
      <c r="T732" s="41"/>
      <c r="U732" s="41"/>
      <c r="V732" s="199"/>
      <c r="W732" s="588"/>
      <c r="X732" s="12"/>
    </row>
    <row r="733" spans="1:24" s="1" customFormat="1" ht="18.75" customHeight="1" x14ac:dyDescent="0.25">
      <c r="A733" s="1401">
        <v>82</v>
      </c>
      <c r="B733" s="584"/>
      <c r="C733" s="1402">
        <v>38</v>
      </c>
      <c r="D733" s="12" t="s">
        <v>322</v>
      </c>
      <c r="E733" s="121">
        <v>4</v>
      </c>
      <c r="F733" s="397" t="s">
        <v>50</v>
      </c>
      <c r="G733" s="398" t="s">
        <v>901</v>
      </c>
      <c r="H733" s="399" t="s">
        <v>276</v>
      </c>
      <c r="I733" s="399" t="str">
        <f t="shared" si="40"/>
        <v>ce.0540039@ac-nancy-metz.fr</v>
      </c>
      <c r="J733" s="397" t="s">
        <v>902</v>
      </c>
      <c r="K733" s="397">
        <v>98</v>
      </c>
      <c r="L733" s="62">
        <f t="shared" si="41"/>
        <v>16.333333333333332</v>
      </c>
      <c r="M733" s="400">
        <f t="shared" si="42"/>
        <v>17</v>
      </c>
      <c r="N733" s="383">
        <f>SUM(M733:M738)</f>
        <v>70</v>
      </c>
      <c r="O733" s="383"/>
      <c r="P733" s="383"/>
      <c r="Q733" s="383"/>
      <c r="R733" s="662" t="s">
        <v>1176</v>
      </c>
      <c r="S733" s="621" t="s">
        <v>1172</v>
      </c>
      <c r="T733" s="622">
        <v>45020</v>
      </c>
      <c r="U733" s="622">
        <v>45021</v>
      </c>
      <c r="V733" s="102" t="s">
        <v>1177</v>
      </c>
      <c r="W733" s="611"/>
      <c r="X733" s="12" t="s">
        <v>28</v>
      </c>
    </row>
    <row r="734" spans="1:24" s="1" customFormat="1" ht="18.75" customHeight="1" x14ac:dyDescent="0.25">
      <c r="A734" s="1401"/>
      <c r="B734" s="584"/>
      <c r="C734" s="1402"/>
      <c r="D734" s="12" t="s">
        <v>279</v>
      </c>
      <c r="E734" s="178">
        <v>25</v>
      </c>
      <c r="F734" s="379" t="s">
        <v>32</v>
      </c>
      <c r="G734" s="402" t="s">
        <v>905</v>
      </c>
      <c r="H734" s="380" t="s">
        <v>324</v>
      </c>
      <c r="I734" s="380" t="str">
        <f t="shared" si="40"/>
        <v>ce.0540081@ac-nancy-metz.fr</v>
      </c>
      <c r="J734" s="381" t="s">
        <v>906</v>
      </c>
      <c r="K734" s="381">
        <v>73</v>
      </c>
      <c r="L734" s="62">
        <f t="shared" si="41"/>
        <v>12.166666666666666</v>
      </c>
      <c r="M734" s="379">
        <f t="shared" si="42"/>
        <v>13</v>
      </c>
      <c r="N734" s="382"/>
      <c r="O734" s="382"/>
      <c r="P734" s="382"/>
      <c r="Q734" s="382"/>
      <c r="R734" s="662"/>
      <c r="S734" s="621" t="s">
        <v>1172</v>
      </c>
      <c r="T734" s="622">
        <v>45020</v>
      </c>
      <c r="U734" s="622">
        <v>45021</v>
      </c>
      <c r="V734" s="102" t="s">
        <v>1177</v>
      </c>
      <c r="W734" s="613"/>
      <c r="X734" s="12" t="s">
        <v>28</v>
      </c>
    </row>
    <row r="735" spans="1:24" s="1" customFormat="1" ht="18.75" customHeight="1" x14ac:dyDescent="0.25">
      <c r="A735" s="1401"/>
      <c r="B735" s="584"/>
      <c r="C735" s="1402"/>
      <c r="D735" s="12" t="s">
        <v>279</v>
      </c>
      <c r="E735" s="178">
        <v>25</v>
      </c>
      <c r="F735" s="379" t="s">
        <v>32</v>
      </c>
      <c r="G735" s="402" t="s">
        <v>908</v>
      </c>
      <c r="H735" s="380" t="s">
        <v>324</v>
      </c>
      <c r="I735" s="380" t="str">
        <f t="shared" si="40"/>
        <v>ce.0540082@ac-nancy-metz.fr</v>
      </c>
      <c r="J735" s="381" t="s">
        <v>909</v>
      </c>
      <c r="K735" s="381">
        <v>51</v>
      </c>
      <c r="L735" s="62">
        <f t="shared" si="41"/>
        <v>8.5</v>
      </c>
      <c r="M735" s="379">
        <f t="shared" si="42"/>
        <v>9</v>
      </c>
      <c r="N735" s="382"/>
      <c r="O735" s="382"/>
      <c r="P735" s="382"/>
      <c r="Q735" s="21" t="s">
        <v>289</v>
      </c>
      <c r="R735" s="662"/>
      <c r="S735" s="621" t="s">
        <v>1172</v>
      </c>
      <c r="T735" s="622">
        <v>45020</v>
      </c>
      <c r="U735" s="622">
        <v>45021</v>
      </c>
      <c r="V735" s="102" t="s">
        <v>1177</v>
      </c>
      <c r="W735" s="611"/>
      <c r="X735" s="12" t="s">
        <v>28</v>
      </c>
    </row>
    <row r="736" spans="1:24" s="1" customFormat="1" ht="18.75" customHeight="1" x14ac:dyDescent="0.25">
      <c r="A736" s="1401"/>
      <c r="B736" s="584"/>
      <c r="C736" s="1402"/>
      <c r="D736" s="12" t="s">
        <v>279</v>
      </c>
      <c r="E736" s="68">
        <v>48</v>
      </c>
      <c r="F736" s="403" t="s">
        <v>21</v>
      </c>
      <c r="G736" s="404" t="s">
        <v>911</v>
      </c>
      <c r="H736" s="405" t="s">
        <v>912</v>
      </c>
      <c r="I736" s="405" t="str">
        <f t="shared" ref="I736:I798" si="43">"ce."&amp;LEFT(J736,7)&amp;"@ac-nancy-metz.fr"</f>
        <v>ce.0541706@ac-nancy-metz.fr</v>
      </c>
      <c r="J736" s="403" t="s">
        <v>913</v>
      </c>
      <c r="K736" s="403">
        <v>30</v>
      </c>
      <c r="L736" s="62">
        <f t="shared" ref="L736:L798" si="44">K736/6</f>
        <v>5</v>
      </c>
      <c r="M736" s="403">
        <f t="shared" ref="M736:M798" si="45">ROUNDUP(L736,0)</f>
        <v>5</v>
      </c>
      <c r="N736" s="401"/>
      <c r="O736" s="401"/>
      <c r="P736" s="401"/>
      <c r="Q736" s="401"/>
      <c r="R736" s="662"/>
      <c r="S736" s="621" t="s">
        <v>1172</v>
      </c>
      <c r="T736" s="622">
        <v>45020</v>
      </c>
      <c r="U736" s="622">
        <v>45021</v>
      </c>
      <c r="V736" s="102" t="s">
        <v>1177</v>
      </c>
      <c r="W736" s="588"/>
      <c r="X736" s="12" t="s">
        <v>28</v>
      </c>
    </row>
    <row r="737" spans="1:29" ht="18.75" customHeight="1" x14ac:dyDescent="0.25">
      <c r="A737" s="1401"/>
      <c r="B737" s="584"/>
      <c r="C737" s="1402"/>
      <c r="D737" s="12" t="s">
        <v>279</v>
      </c>
      <c r="E737" s="47">
        <v>75</v>
      </c>
      <c r="F737" s="379" t="s">
        <v>21</v>
      </c>
      <c r="G737" s="406" t="s">
        <v>297</v>
      </c>
      <c r="H737" s="380" t="s">
        <v>298</v>
      </c>
      <c r="I737" s="380" t="str">
        <f t="shared" si="43"/>
        <v>ce.0541956@ac-nancy-metz.fr</v>
      </c>
      <c r="J737" s="379" t="s">
        <v>299</v>
      </c>
      <c r="K737" s="379">
        <v>43</v>
      </c>
      <c r="L737" s="62">
        <f t="shared" si="44"/>
        <v>7.166666666666667</v>
      </c>
      <c r="M737" s="379">
        <f t="shared" si="45"/>
        <v>8</v>
      </c>
      <c r="N737" s="382"/>
      <c r="O737" s="382"/>
      <c r="P737" s="382"/>
      <c r="Q737" s="382"/>
      <c r="R737" s="662"/>
      <c r="S737" s="621" t="s">
        <v>1172</v>
      </c>
      <c r="T737" s="622">
        <v>45020</v>
      </c>
      <c r="U737" s="622">
        <v>45021</v>
      </c>
      <c r="V737" s="102" t="s">
        <v>1177</v>
      </c>
      <c r="W737" s="588"/>
      <c r="X737" s="12" t="s">
        <v>28</v>
      </c>
    </row>
    <row r="738" spans="1:29" ht="18.75" customHeight="1" x14ac:dyDescent="0.25">
      <c r="A738" s="1401"/>
      <c r="B738" s="584"/>
      <c r="C738" s="1402"/>
      <c r="D738" s="12" t="s">
        <v>279</v>
      </c>
      <c r="E738" s="13">
        <v>70</v>
      </c>
      <c r="F738" s="379" t="s">
        <v>32</v>
      </c>
      <c r="G738" s="380" t="s">
        <v>914</v>
      </c>
      <c r="H738" s="380" t="s">
        <v>287</v>
      </c>
      <c r="I738" s="380" t="str">
        <f t="shared" si="43"/>
        <v>ce.0540061@ac-nancy-metz.fr</v>
      </c>
      <c r="J738" s="381" t="s">
        <v>915</v>
      </c>
      <c r="K738" s="381">
        <v>105</v>
      </c>
      <c r="L738" s="62">
        <f t="shared" si="44"/>
        <v>17.5</v>
      </c>
      <c r="M738" s="379">
        <f t="shared" si="45"/>
        <v>18</v>
      </c>
      <c r="N738" s="382"/>
      <c r="O738" s="382"/>
      <c r="P738" s="382"/>
      <c r="Q738" s="382"/>
      <c r="R738" s="662"/>
      <c r="S738" s="621" t="s">
        <v>1172</v>
      </c>
      <c r="T738" s="622">
        <v>45020</v>
      </c>
      <c r="U738" s="622">
        <v>45021</v>
      </c>
      <c r="V738" s="102" t="s">
        <v>1177</v>
      </c>
      <c r="W738" s="588"/>
      <c r="X738" s="12" t="s">
        <v>28</v>
      </c>
    </row>
    <row r="739" spans="1:29" ht="18.75" customHeight="1" x14ac:dyDescent="0.25">
      <c r="A739" s="11" t="s">
        <v>103</v>
      </c>
      <c r="B739" s="11"/>
      <c r="C739" s="11" t="s">
        <v>54</v>
      </c>
      <c r="D739" s="12"/>
      <c r="E739" s="13"/>
      <c r="F739" s="12"/>
      <c r="G739" s="40"/>
      <c r="H739" s="40"/>
      <c r="I739" s="40"/>
      <c r="J739" s="76"/>
      <c r="K739" s="76"/>
      <c r="L739" s="12"/>
      <c r="M739" s="12"/>
      <c r="N739" s="41"/>
      <c r="O739" s="41"/>
      <c r="P739" s="41"/>
      <c r="Q739" s="41"/>
      <c r="R739" s="42"/>
      <c r="S739" s="41"/>
      <c r="T739" s="43"/>
      <c r="U739" s="43"/>
      <c r="V739" s="102"/>
      <c r="W739" s="588"/>
      <c r="X739" s="12"/>
    </row>
    <row r="740" spans="1:29" ht="18.75" x14ac:dyDescent="0.3">
      <c r="A740" s="57"/>
      <c r="B740" s="57"/>
      <c r="C740" s="57"/>
      <c r="D740" s="12"/>
      <c r="E740" s="12"/>
      <c r="F740" s="12"/>
      <c r="G740" s="12"/>
      <c r="H740" s="12"/>
      <c r="I740" s="12"/>
      <c r="J740" s="12"/>
      <c r="K740" s="12"/>
      <c r="L740" s="62">
        <f t="shared" si="44"/>
        <v>0</v>
      </c>
      <c r="M740" s="12"/>
      <c r="N740" s="41"/>
      <c r="O740" s="41"/>
      <c r="P740" s="41"/>
      <c r="Q740" s="41"/>
      <c r="R740" s="42"/>
      <c r="S740" s="41"/>
      <c r="T740" s="41"/>
      <c r="U740" s="41"/>
      <c r="V740" s="199"/>
      <c r="W740" s="588"/>
      <c r="X740" s="12"/>
    </row>
    <row r="741" spans="1:29" ht="18.75" customHeight="1" x14ac:dyDescent="0.25">
      <c r="A741" s="1406">
        <v>83</v>
      </c>
      <c r="B741" s="584"/>
      <c r="C741" s="1409">
        <v>35</v>
      </c>
      <c r="D741" s="12" t="s">
        <v>497</v>
      </c>
      <c r="E741" s="68">
        <v>24</v>
      </c>
      <c r="F741" s="195" t="s">
        <v>35</v>
      </c>
      <c r="G741" s="196" t="s">
        <v>842</v>
      </c>
      <c r="H741" s="197" t="s">
        <v>515</v>
      </c>
      <c r="I741" s="197" t="str">
        <f t="shared" si="43"/>
        <v>ce.0570030@ac-nancy-metz.fr</v>
      </c>
      <c r="J741" s="195" t="s">
        <v>843</v>
      </c>
      <c r="K741" s="195">
        <v>89</v>
      </c>
      <c r="L741" s="62">
        <f t="shared" si="44"/>
        <v>14.833333333333334</v>
      </c>
      <c r="M741" s="195">
        <f t="shared" si="45"/>
        <v>15</v>
      </c>
      <c r="N741" s="198">
        <f>SUM(M741:M749)</f>
        <v>79</v>
      </c>
      <c r="O741" s="198"/>
      <c r="P741" s="198"/>
      <c r="Q741" s="33" t="s">
        <v>1178</v>
      </c>
      <c r="R741" s="241" t="s">
        <v>1179</v>
      </c>
      <c r="S741" s="623" t="s">
        <v>1180</v>
      </c>
      <c r="T741" s="624">
        <v>45027</v>
      </c>
      <c r="U741" s="624">
        <v>45028</v>
      </c>
      <c r="V741" s="102" t="s">
        <v>1181</v>
      </c>
      <c r="W741" s="611"/>
      <c r="X741" s="12" t="s">
        <v>62</v>
      </c>
    </row>
    <row r="742" spans="1:29" ht="18.75" customHeight="1" x14ac:dyDescent="0.25">
      <c r="A742" s="1407"/>
      <c r="B742" s="584"/>
      <c r="C742" s="1410"/>
      <c r="D742" s="12" t="s">
        <v>505</v>
      </c>
      <c r="E742" s="68">
        <v>24</v>
      </c>
      <c r="F742" s="195" t="s">
        <v>21</v>
      </c>
      <c r="G742" s="196" t="s">
        <v>848</v>
      </c>
      <c r="H742" s="197" t="s">
        <v>849</v>
      </c>
      <c r="I742" s="197" t="str">
        <f t="shared" si="43"/>
        <v>ce.0572180@ac-nancy-metz.fr</v>
      </c>
      <c r="J742" s="195" t="s">
        <v>850</v>
      </c>
      <c r="K742" s="195">
        <v>72</v>
      </c>
      <c r="L742" s="62">
        <f t="shared" si="44"/>
        <v>12</v>
      </c>
      <c r="M742" s="195">
        <f t="shared" si="45"/>
        <v>12</v>
      </c>
      <c r="N742" s="198"/>
      <c r="O742" s="198"/>
      <c r="P742" s="198"/>
      <c r="Q742" s="198"/>
      <c r="R742" s="241"/>
      <c r="S742" s="623" t="s">
        <v>1180</v>
      </c>
      <c r="T742" s="624">
        <v>45027</v>
      </c>
      <c r="U742" s="624">
        <v>45027</v>
      </c>
      <c r="V742" s="102" t="s">
        <v>1181</v>
      </c>
      <c r="W742" s="611"/>
      <c r="X742" s="12" t="s">
        <v>62</v>
      </c>
    </row>
    <row r="743" spans="1:29" ht="18.75" customHeight="1" x14ac:dyDescent="0.25">
      <c r="A743" s="1407"/>
      <c r="B743" s="584"/>
      <c r="C743" s="1410"/>
      <c r="D743" s="12" t="s">
        <v>505</v>
      </c>
      <c r="E743" s="68">
        <v>24</v>
      </c>
      <c r="F743" s="195" t="s">
        <v>21</v>
      </c>
      <c r="G743" s="196" t="s">
        <v>291</v>
      </c>
      <c r="H743" s="197" t="s">
        <v>515</v>
      </c>
      <c r="I743" s="197" t="str">
        <f t="shared" si="43"/>
        <v>ce.0572813@ac-nancy-metz.fr</v>
      </c>
      <c r="J743" s="195" t="s">
        <v>851</v>
      </c>
      <c r="K743" s="195">
        <v>39</v>
      </c>
      <c r="L743" s="62">
        <f t="shared" si="44"/>
        <v>6.5</v>
      </c>
      <c r="M743" s="195">
        <f t="shared" si="45"/>
        <v>7</v>
      </c>
      <c r="N743" s="198"/>
      <c r="O743" s="198"/>
      <c r="P743" s="198"/>
      <c r="Q743" s="198"/>
      <c r="R743" s="241"/>
      <c r="S743" s="623" t="s">
        <v>1180</v>
      </c>
      <c r="T743" s="624">
        <v>45027</v>
      </c>
      <c r="U743" s="624">
        <v>45027</v>
      </c>
      <c r="V743" s="102" t="s">
        <v>1181</v>
      </c>
      <c r="W743" s="611"/>
      <c r="X743" s="12" t="s">
        <v>62</v>
      </c>
    </row>
    <row r="744" spans="1:29" ht="18.75" customHeight="1" x14ac:dyDescent="0.25">
      <c r="A744" s="1407"/>
      <c r="B744" s="584"/>
      <c r="C744" s="1410"/>
      <c r="D744" s="12" t="s">
        <v>505</v>
      </c>
      <c r="E744" s="68">
        <v>24</v>
      </c>
      <c r="F744" s="195" t="s">
        <v>32</v>
      </c>
      <c r="G744" s="249" t="s">
        <v>766</v>
      </c>
      <c r="H744" s="197" t="s">
        <v>767</v>
      </c>
      <c r="I744" s="197" t="str">
        <f t="shared" si="43"/>
        <v>ce.0570051@ac-nancy-metz.fr</v>
      </c>
      <c r="J744" s="242" t="s">
        <v>768</v>
      </c>
      <c r="K744" s="242">
        <v>82</v>
      </c>
      <c r="L744" s="62">
        <f t="shared" si="44"/>
        <v>13.666666666666666</v>
      </c>
      <c r="M744" s="195">
        <f t="shared" si="45"/>
        <v>14</v>
      </c>
      <c r="N744" s="198"/>
      <c r="O744" s="198"/>
      <c r="P744" s="198"/>
      <c r="Q744" s="198"/>
      <c r="R744" s="241"/>
      <c r="S744" s="623" t="s">
        <v>1180</v>
      </c>
      <c r="T744" s="624">
        <v>45027</v>
      </c>
      <c r="U744" s="624">
        <v>45027</v>
      </c>
      <c r="V744" s="102" t="s">
        <v>1181</v>
      </c>
      <c r="W744" s="611"/>
      <c r="X744" s="12" t="s">
        <v>62</v>
      </c>
    </row>
    <row r="745" spans="1:29" ht="18.75" customHeight="1" x14ac:dyDescent="0.25">
      <c r="A745" s="1407"/>
      <c r="B745" s="584"/>
      <c r="C745" s="1410"/>
      <c r="D745" s="12" t="s">
        <v>505</v>
      </c>
      <c r="E745" s="47">
        <v>66</v>
      </c>
      <c r="F745" s="377" t="s">
        <v>35</v>
      </c>
      <c r="G745" s="375" t="s">
        <v>852</v>
      </c>
      <c r="H745" s="376" t="s">
        <v>767</v>
      </c>
      <c r="I745" s="376" t="str">
        <f t="shared" si="43"/>
        <v>ce.0573491@ac-nancy-metz.fr</v>
      </c>
      <c r="J745" s="377" t="s">
        <v>853</v>
      </c>
      <c r="K745" s="377">
        <v>9</v>
      </c>
      <c r="L745" s="62">
        <f t="shared" si="44"/>
        <v>1.5</v>
      </c>
      <c r="M745" s="377">
        <f t="shared" si="45"/>
        <v>2</v>
      </c>
      <c r="N745" s="378"/>
      <c r="O745" s="378"/>
      <c r="P745" s="378"/>
      <c r="Q745" s="378"/>
      <c r="R745" s="241"/>
      <c r="S745" s="623" t="s">
        <v>1180</v>
      </c>
      <c r="T745" s="624">
        <v>45027</v>
      </c>
      <c r="U745" s="624">
        <v>45027</v>
      </c>
      <c r="V745" s="102" t="s">
        <v>1181</v>
      </c>
      <c r="W745" s="588"/>
      <c r="X745" s="12" t="s">
        <v>62</v>
      </c>
    </row>
    <row r="746" spans="1:29" ht="18.75" customHeight="1" x14ac:dyDescent="0.25">
      <c r="A746" s="1407"/>
      <c r="B746" s="584"/>
      <c r="C746" s="1410"/>
      <c r="D746" s="12" t="s">
        <v>505</v>
      </c>
      <c r="E746" s="47">
        <v>66</v>
      </c>
      <c r="F746" s="377" t="s">
        <v>21</v>
      </c>
      <c r="G746" s="375" t="s">
        <v>855</v>
      </c>
      <c r="H746" s="376" t="s">
        <v>767</v>
      </c>
      <c r="I746" s="376" t="str">
        <f t="shared" si="43"/>
        <v>ce.0570326@ac-nancy-metz.fr</v>
      </c>
      <c r="J746" s="377" t="s">
        <v>856</v>
      </c>
      <c r="K746" s="377">
        <v>51</v>
      </c>
      <c r="L746" s="62">
        <f t="shared" si="44"/>
        <v>8.5</v>
      </c>
      <c r="M746" s="377">
        <f t="shared" si="45"/>
        <v>9</v>
      </c>
      <c r="N746" s="378"/>
      <c r="O746" s="378"/>
      <c r="P746" s="378"/>
      <c r="Q746" s="378"/>
      <c r="R746" s="241"/>
      <c r="S746" s="623" t="s">
        <v>1180</v>
      </c>
      <c r="T746" s="624">
        <v>45027</v>
      </c>
      <c r="U746" s="624">
        <v>45027</v>
      </c>
      <c r="V746" s="102" t="s">
        <v>1181</v>
      </c>
      <c r="W746" s="588"/>
      <c r="X746" s="12" t="s">
        <v>62</v>
      </c>
      <c r="AA746" s="158" t="s">
        <v>1182</v>
      </c>
    </row>
    <row r="747" spans="1:29" s="834" customFormat="1" ht="18.75" customHeight="1" x14ac:dyDescent="0.25">
      <c r="A747" s="1407"/>
      <c r="B747" s="830"/>
      <c r="C747" s="1410"/>
      <c r="D747" s="831" t="s">
        <v>505</v>
      </c>
      <c r="E747" s="832">
        <v>71</v>
      </c>
      <c r="F747" s="715" t="s">
        <v>21</v>
      </c>
      <c r="G747" s="772" t="s">
        <v>857</v>
      </c>
      <c r="H747" s="773" t="s">
        <v>858</v>
      </c>
      <c r="I747" s="773" t="str">
        <f t="shared" si="43"/>
        <v>ce.0572690@ac-nancy-metz.fr</v>
      </c>
      <c r="J747" s="715" t="s">
        <v>859</v>
      </c>
      <c r="K747" s="717">
        <f t="shared" ref="K747" si="46">(L747+12)</f>
        <v>63</v>
      </c>
      <c r="L747" s="715">
        <v>51</v>
      </c>
      <c r="M747" s="717">
        <v>8</v>
      </c>
      <c r="N747" s="956"/>
      <c r="O747" s="774"/>
      <c r="P747" s="774"/>
      <c r="Q747" s="774"/>
      <c r="R747" s="719"/>
      <c r="S747" s="592" t="s">
        <v>1180</v>
      </c>
      <c r="T747" s="593">
        <v>45027</v>
      </c>
      <c r="U747" s="593">
        <v>45027</v>
      </c>
      <c r="V747" s="840" t="s">
        <v>1181</v>
      </c>
      <c r="W747" s="831"/>
      <c r="X747" s="831" t="s">
        <v>62</v>
      </c>
      <c r="AA747" s="841"/>
      <c r="AB747" s="836">
        <v>16</v>
      </c>
      <c r="AC747" s="952">
        <v>8</v>
      </c>
    </row>
    <row r="748" spans="1:29" ht="18.75" customHeight="1" x14ac:dyDescent="0.25">
      <c r="A748" s="1407"/>
      <c r="B748" s="584"/>
      <c r="C748" s="1410"/>
      <c r="D748" s="12" t="s">
        <v>505</v>
      </c>
      <c r="E748" s="47">
        <v>66</v>
      </c>
      <c r="F748" s="377" t="s">
        <v>21</v>
      </c>
      <c r="G748" s="375" t="s">
        <v>526</v>
      </c>
      <c r="H748" s="376" t="s">
        <v>860</v>
      </c>
      <c r="I748" s="376" t="str">
        <f t="shared" si="43"/>
        <v>ce.0572491@ac-nancy-metz.fr</v>
      </c>
      <c r="J748" s="377" t="s">
        <v>861</v>
      </c>
      <c r="K748" s="377">
        <v>35</v>
      </c>
      <c r="L748" s="62">
        <f t="shared" si="44"/>
        <v>5.833333333333333</v>
      </c>
      <c r="M748" s="377">
        <f t="shared" si="45"/>
        <v>6</v>
      </c>
      <c r="N748" s="378"/>
      <c r="O748" s="378"/>
      <c r="P748" s="378"/>
      <c r="Q748" s="378"/>
      <c r="R748" s="241"/>
      <c r="S748" s="623" t="s">
        <v>1180</v>
      </c>
      <c r="T748" s="624">
        <v>45027</v>
      </c>
      <c r="U748" s="624">
        <v>45027</v>
      </c>
      <c r="V748" s="102" t="s">
        <v>1181</v>
      </c>
      <c r="W748" s="588"/>
      <c r="X748" s="12" t="s">
        <v>62</v>
      </c>
      <c r="AC748" s="177">
        <v>8</v>
      </c>
    </row>
    <row r="749" spans="1:29" ht="18.75" customHeight="1" x14ac:dyDescent="0.25">
      <c r="A749" s="1408"/>
      <c r="B749" s="584"/>
      <c r="C749" s="1411"/>
      <c r="D749" s="12" t="s">
        <v>505</v>
      </c>
      <c r="E749" s="47">
        <v>66</v>
      </c>
      <c r="F749" s="377" t="s">
        <v>21</v>
      </c>
      <c r="G749" s="375" t="s">
        <v>538</v>
      </c>
      <c r="H749" s="376" t="s">
        <v>863</v>
      </c>
      <c r="I749" s="376" t="str">
        <f t="shared" si="43"/>
        <v>ce.0572487@ac-nancy-metz.fr</v>
      </c>
      <c r="J749" s="377" t="s">
        <v>864</v>
      </c>
      <c r="K749" s="377">
        <v>36</v>
      </c>
      <c r="L749" s="62">
        <f t="shared" si="44"/>
        <v>6</v>
      </c>
      <c r="M749" s="377">
        <f t="shared" si="45"/>
        <v>6</v>
      </c>
      <c r="N749" s="378"/>
      <c r="O749" s="378"/>
      <c r="P749" s="378"/>
      <c r="Q749" s="378"/>
      <c r="R749" s="241"/>
      <c r="S749" s="623" t="s">
        <v>1180</v>
      </c>
      <c r="T749" s="624">
        <v>45027</v>
      </c>
      <c r="U749" s="624">
        <v>45027</v>
      </c>
      <c r="V749" s="102" t="s">
        <v>1181</v>
      </c>
      <c r="W749" s="588"/>
      <c r="X749" s="12" t="s">
        <v>62</v>
      </c>
    </row>
    <row r="750" spans="1:29" ht="18.75" customHeight="1" x14ac:dyDescent="0.25">
      <c r="A750" s="584" t="s">
        <v>77</v>
      </c>
      <c r="B750" s="584"/>
      <c r="C750" s="11" t="s">
        <v>55</v>
      </c>
      <c r="D750" s="12"/>
      <c r="E750" s="47"/>
      <c r="F750" s="12"/>
      <c r="G750" s="39"/>
      <c r="H750" s="40"/>
      <c r="I750" s="40"/>
      <c r="J750" s="12"/>
      <c r="K750" s="12"/>
      <c r="L750" s="12"/>
      <c r="M750" s="12"/>
      <c r="N750" s="41"/>
      <c r="O750" s="41"/>
      <c r="P750" s="41"/>
      <c r="Q750" s="41"/>
      <c r="R750" s="42"/>
      <c r="S750" s="41"/>
      <c r="T750" s="43"/>
      <c r="U750" s="43"/>
      <c r="V750" s="102"/>
      <c r="W750" s="588"/>
      <c r="X750" s="12"/>
    </row>
    <row r="751" spans="1:29" ht="18.75" x14ac:dyDescent="0.3">
      <c r="A751" s="589"/>
      <c r="B751" s="589"/>
      <c r="C751" s="57"/>
      <c r="D751" s="12"/>
      <c r="E751" s="12"/>
      <c r="F751" s="12"/>
      <c r="G751" s="39"/>
      <c r="H751" s="40"/>
      <c r="I751" s="40"/>
      <c r="J751" s="12"/>
      <c r="K751" s="12"/>
      <c r="L751" s="62">
        <f t="shared" si="44"/>
        <v>0</v>
      </c>
      <c r="M751" s="12"/>
      <c r="N751" s="41"/>
      <c r="O751" s="41"/>
      <c r="P751" s="41"/>
      <c r="Q751" s="41"/>
      <c r="R751" s="42"/>
      <c r="S751" s="41"/>
      <c r="T751" s="41"/>
      <c r="U751" s="41"/>
      <c r="V751" s="199"/>
      <c r="W751" s="588"/>
      <c r="X751" s="12"/>
    </row>
    <row r="752" spans="1:29" ht="18.75" customHeight="1" x14ac:dyDescent="0.25">
      <c r="A752" s="1401">
        <v>84</v>
      </c>
      <c r="B752" s="584"/>
      <c r="C752" s="1402">
        <v>18</v>
      </c>
      <c r="D752" s="12" t="s">
        <v>20</v>
      </c>
      <c r="E752" s="68">
        <v>23</v>
      </c>
      <c r="F752" s="259" t="s">
        <v>21</v>
      </c>
      <c r="G752" s="260" t="s">
        <v>478</v>
      </c>
      <c r="H752" s="261" t="s">
        <v>41</v>
      </c>
      <c r="I752" s="262" t="s">
        <v>479</v>
      </c>
      <c r="J752" s="259" t="s">
        <v>480</v>
      </c>
      <c r="K752" s="259">
        <v>42</v>
      </c>
      <c r="L752" s="263">
        <f t="shared" si="44"/>
        <v>7</v>
      </c>
      <c r="M752" s="259">
        <f t="shared" si="45"/>
        <v>7</v>
      </c>
      <c r="N752" s="264">
        <f>SUM(M752:M757)</f>
        <v>70</v>
      </c>
      <c r="O752" s="264">
        <v>7</v>
      </c>
      <c r="P752" s="264"/>
      <c r="Q752" s="264"/>
      <c r="R752" s="271" t="s">
        <v>1183</v>
      </c>
      <c r="S752" s="271" t="s">
        <v>1180</v>
      </c>
      <c r="T752" s="471">
        <v>45027</v>
      </c>
      <c r="U752" s="471">
        <v>45028</v>
      </c>
      <c r="V752" s="102" t="s">
        <v>1184</v>
      </c>
      <c r="W752" s="611"/>
      <c r="X752" s="12" t="s">
        <v>84</v>
      </c>
    </row>
    <row r="753" spans="1:27" ht="18.75" customHeight="1" x14ac:dyDescent="0.25">
      <c r="A753" s="1401"/>
      <c r="B753" s="584"/>
      <c r="C753" s="1402"/>
      <c r="D753" s="12" t="s">
        <v>20</v>
      </c>
      <c r="E753" s="68">
        <v>23</v>
      </c>
      <c r="F753" s="259" t="s">
        <v>50</v>
      </c>
      <c r="G753" s="260" t="s">
        <v>484</v>
      </c>
      <c r="H753" s="261" t="s">
        <v>41</v>
      </c>
      <c r="I753" s="261" t="str">
        <f t="shared" si="43"/>
        <v>ce.0880020@ac-nancy-metz.fr</v>
      </c>
      <c r="J753" s="259" t="s">
        <v>485</v>
      </c>
      <c r="K753" s="259">
        <v>119</v>
      </c>
      <c r="L753" s="263">
        <f t="shared" si="44"/>
        <v>19.833333333333332</v>
      </c>
      <c r="M753" s="259">
        <f t="shared" si="45"/>
        <v>20</v>
      </c>
      <c r="N753" s="266">
        <v>20</v>
      </c>
      <c r="O753" s="266"/>
      <c r="P753" s="266"/>
      <c r="Q753" s="267" t="s">
        <v>68</v>
      </c>
      <c r="R753" s="271"/>
      <c r="S753" s="271" t="s">
        <v>1180</v>
      </c>
      <c r="T753" s="471">
        <v>45027</v>
      </c>
      <c r="U753" s="471">
        <v>45028</v>
      </c>
      <c r="V753" s="102" t="s">
        <v>1184</v>
      </c>
      <c r="W753" s="611"/>
      <c r="X753" s="12" t="s">
        <v>84</v>
      </c>
    </row>
    <row r="754" spans="1:27" ht="18.75" customHeight="1" x14ac:dyDescent="0.25">
      <c r="A754" s="1401"/>
      <c r="B754" s="584"/>
      <c r="C754" s="1402"/>
      <c r="D754" s="12" t="s">
        <v>20</v>
      </c>
      <c r="E754" s="68">
        <v>23</v>
      </c>
      <c r="F754" s="259" t="s">
        <v>50</v>
      </c>
      <c r="G754" s="260" t="s">
        <v>486</v>
      </c>
      <c r="H754" s="261" t="s">
        <v>41</v>
      </c>
      <c r="I754" s="261" t="str">
        <f t="shared" si="43"/>
        <v>ce.0880019@ac-nancy-metz.fr</v>
      </c>
      <c r="J754" s="259" t="s">
        <v>487</v>
      </c>
      <c r="K754" s="259">
        <v>152</v>
      </c>
      <c r="L754" s="263">
        <f t="shared" si="44"/>
        <v>25.333333333333332</v>
      </c>
      <c r="M754" s="259">
        <f t="shared" si="45"/>
        <v>26</v>
      </c>
      <c r="N754" s="266">
        <v>26</v>
      </c>
      <c r="O754" s="266"/>
      <c r="P754" s="266"/>
      <c r="Q754" s="266"/>
      <c r="R754" s="271"/>
      <c r="S754" s="271" t="s">
        <v>1180</v>
      </c>
      <c r="T754" s="471">
        <v>45027</v>
      </c>
      <c r="U754" s="471">
        <v>45028</v>
      </c>
      <c r="V754" s="102" t="s">
        <v>1184</v>
      </c>
      <c r="W754" s="611"/>
      <c r="X754" s="12" t="s">
        <v>84</v>
      </c>
    </row>
    <row r="755" spans="1:27" ht="18.75" customHeight="1" x14ac:dyDescent="0.25">
      <c r="A755" s="1401"/>
      <c r="B755" s="584"/>
      <c r="C755" s="1402"/>
      <c r="D755" s="12" t="s">
        <v>20</v>
      </c>
      <c r="E755" s="13">
        <v>80</v>
      </c>
      <c r="F755" s="268" t="s">
        <v>21</v>
      </c>
      <c r="G755" s="269" t="s">
        <v>488</v>
      </c>
      <c r="H755" s="270" t="s">
        <v>489</v>
      </c>
      <c r="I755" s="270" t="str">
        <f t="shared" si="43"/>
        <v>ce.0881371@ac-nancy-metz.fr</v>
      </c>
      <c r="J755" s="268" t="s">
        <v>490</v>
      </c>
      <c r="K755" s="268">
        <v>34</v>
      </c>
      <c r="L755" s="263">
        <f t="shared" si="44"/>
        <v>5.666666666666667</v>
      </c>
      <c r="M755" s="268">
        <f t="shared" si="45"/>
        <v>6</v>
      </c>
      <c r="N755" s="271">
        <v>5</v>
      </c>
      <c r="O755" s="271"/>
      <c r="P755" s="271"/>
      <c r="Q755" s="271"/>
      <c r="R755" s="271"/>
      <c r="S755" s="271" t="s">
        <v>1180</v>
      </c>
      <c r="T755" s="471">
        <v>45027</v>
      </c>
      <c r="U755" s="471">
        <v>45028</v>
      </c>
      <c r="V755" s="102" t="s">
        <v>1184</v>
      </c>
      <c r="W755" s="611"/>
      <c r="X755" s="12" t="s">
        <v>84</v>
      </c>
    </row>
    <row r="756" spans="1:27" ht="18.75" customHeight="1" x14ac:dyDescent="0.25">
      <c r="A756" s="1401"/>
      <c r="B756" s="584"/>
      <c r="C756" s="1402"/>
      <c r="D756" s="36" t="s">
        <v>48</v>
      </c>
      <c r="E756" s="13">
        <v>80</v>
      </c>
      <c r="F756" s="268" t="s">
        <v>21</v>
      </c>
      <c r="G756" s="269" t="s">
        <v>491</v>
      </c>
      <c r="H756" s="270" t="s">
        <v>492</v>
      </c>
      <c r="I756" s="270" t="str">
        <f t="shared" si="43"/>
        <v>ce.0880068@ac-nancy-metz.fr</v>
      </c>
      <c r="J756" s="268" t="s">
        <v>493</v>
      </c>
      <c r="K756" s="268">
        <v>31</v>
      </c>
      <c r="L756" s="263">
        <f t="shared" si="44"/>
        <v>5.166666666666667</v>
      </c>
      <c r="M756" s="268">
        <f t="shared" si="45"/>
        <v>6</v>
      </c>
      <c r="N756" s="271"/>
      <c r="O756" s="271"/>
      <c r="P756" s="271"/>
      <c r="Q756" s="271"/>
      <c r="R756" s="271"/>
      <c r="S756" s="271" t="s">
        <v>1180</v>
      </c>
      <c r="T756" s="471">
        <v>45027</v>
      </c>
      <c r="U756" s="471">
        <v>45028</v>
      </c>
      <c r="V756" s="102" t="s">
        <v>1184</v>
      </c>
      <c r="W756" s="588"/>
      <c r="X756" s="12" t="s">
        <v>84</v>
      </c>
    </row>
    <row r="757" spans="1:27" ht="18.75" customHeight="1" x14ac:dyDescent="0.25">
      <c r="A757" s="1401"/>
      <c r="B757" s="584"/>
      <c r="C757" s="1402"/>
      <c r="D757" s="36" t="s">
        <v>48</v>
      </c>
      <c r="E757" s="13">
        <v>80</v>
      </c>
      <c r="F757" s="268" t="s">
        <v>21</v>
      </c>
      <c r="G757" s="269" t="s">
        <v>494</v>
      </c>
      <c r="H757" s="270" t="s">
        <v>495</v>
      </c>
      <c r="I757" s="270" t="str">
        <f t="shared" si="43"/>
        <v>ce.0881148@ac-nancy-metz.fr</v>
      </c>
      <c r="J757" s="268" t="s">
        <v>496</v>
      </c>
      <c r="K757" s="268">
        <v>26</v>
      </c>
      <c r="L757" s="263">
        <f t="shared" si="44"/>
        <v>4.333333333333333</v>
      </c>
      <c r="M757" s="268">
        <f t="shared" si="45"/>
        <v>5</v>
      </c>
      <c r="N757" s="271">
        <v>5</v>
      </c>
      <c r="O757" s="271"/>
      <c r="P757" s="271"/>
      <c r="Q757" s="271"/>
      <c r="R757" s="271"/>
      <c r="S757" s="271" t="s">
        <v>1180</v>
      </c>
      <c r="T757" s="471">
        <v>45027</v>
      </c>
      <c r="U757" s="471">
        <v>45028</v>
      </c>
      <c r="V757" s="102" t="s">
        <v>1184</v>
      </c>
      <c r="W757" s="588"/>
      <c r="X757" s="12" t="s">
        <v>84</v>
      </c>
    </row>
    <row r="758" spans="1:27" ht="18.75" customHeight="1" x14ac:dyDescent="0.25">
      <c r="A758" s="584" t="s">
        <v>54</v>
      </c>
      <c r="B758" s="584"/>
      <c r="C758" s="11" t="s">
        <v>103</v>
      </c>
      <c r="D758" s="12"/>
      <c r="E758" s="13"/>
      <c r="F758" s="12"/>
      <c r="G758" s="39"/>
      <c r="H758" s="40"/>
      <c r="I758" s="40"/>
      <c r="J758" s="12"/>
      <c r="K758" s="12"/>
      <c r="L758" s="12"/>
      <c r="M758" s="12"/>
      <c r="N758" s="41"/>
      <c r="O758" s="41"/>
      <c r="P758" s="41"/>
      <c r="Q758" s="41"/>
      <c r="R758" s="42"/>
      <c r="S758" s="41"/>
      <c r="T758" s="43"/>
      <c r="U758" s="43"/>
      <c r="V758" s="102"/>
      <c r="W758" s="588"/>
      <c r="X758" s="12"/>
    </row>
    <row r="759" spans="1:27" ht="18.75" x14ac:dyDescent="0.3">
      <c r="A759" s="589"/>
      <c r="B759" s="589"/>
      <c r="C759" s="57"/>
      <c r="D759" s="12"/>
      <c r="E759" s="12"/>
      <c r="F759" s="12"/>
      <c r="G759" s="12"/>
      <c r="H759" s="12"/>
      <c r="I759" s="12"/>
      <c r="J759" s="12"/>
      <c r="K759" s="12"/>
      <c r="L759" s="62">
        <f t="shared" si="44"/>
        <v>0</v>
      </c>
      <c r="M759" s="12"/>
      <c r="N759" s="41"/>
      <c r="O759" s="41"/>
      <c r="P759" s="41"/>
      <c r="Q759" s="41"/>
      <c r="R759" s="42"/>
      <c r="S759" s="41"/>
      <c r="T759" s="43"/>
      <c r="U759" s="43"/>
      <c r="V759" s="199"/>
      <c r="W759" s="588"/>
      <c r="X759" s="12"/>
    </row>
    <row r="760" spans="1:27" ht="18.75" customHeight="1" x14ac:dyDescent="0.25">
      <c r="A760" s="1401">
        <v>85</v>
      </c>
      <c r="B760" s="584"/>
      <c r="C760" s="1402">
        <v>39</v>
      </c>
      <c r="D760" s="12" t="s">
        <v>497</v>
      </c>
      <c r="E760" s="68">
        <v>60</v>
      </c>
      <c r="F760" s="14" t="s">
        <v>21</v>
      </c>
      <c r="G760" s="15" t="s">
        <v>916</v>
      </c>
      <c r="H760" s="16" t="s">
        <v>917</v>
      </c>
      <c r="I760" s="16" t="str">
        <f t="shared" si="43"/>
        <v>ce.0570010@ac-nancy-metz.fr</v>
      </c>
      <c r="J760" s="14" t="s">
        <v>918</v>
      </c>
      <c r="K760" s="14">
        <v>54</v>
      </c>
      <c r="L760" s="62">
        <f t="shared" si="44"/>
        <v>9</v>
      </c>
      <c r="M760" s="14">
        <f t="shared" si="45"/>
        <v>9</v>
      </c>
      <c r="N760" s="18">
        <f>SUM(M760:M769)</f>
        <v>76</v>
      </c>
      <c r="O760" s="18"/>
      <c r="P760" s="18"/>
      <c r="Q760" s="18"/>
      <c r="R760" s="20" t="s">
        <v>1185</v>
      </c>
      <c r="S760" s="594" t="s">
        <v>1186</v>
      </c>
      <c r="T760" s="465">
        <v>45048</v>
      </c>
      <c r="U760" s="465">
        <v>45049</v>
      </c>
      <c r="V760" s="102" t="s">
        <v>1187</v>
      </c>
      <c r="W760" s="611"/>
      <c r="X760" s="12" t="s">
        <v>109</v>
      </c>
    </row>
    <row r="761" spans="1:27" ht="18.75" customHeight="1" x14ac:dyDescent="0.25">
      <c r="A761" s="1401"/>
      <c r="B761" s="584"/>
      <c r="C761" s="1402"/>
      <c r="D761" s="12" t="s">
        <v>505</v>
      </c>
      <c r="E761" s="68">
        <v>60</v>
      </c>
      <c r="F761" s="14" t="s">
        <v>21</v>
      </c>
      <c r="G761" s="15" t="s">
        <v>921</v>
      </c>
      <c r="H761" s="16" t="s">
        <v>922</v>
      </c>
      <c r="I761" s="16" t="str">
        <f t="shared" si="43"/>
        <v>ce.0572187@ac-nancy-metz.fr</v>
      </c>
      <c r="J761" s="14" t="s">
        <v>923</v>
      </c>
      <c r="K761" s="14">
        <v>33</v>
      </c>
      <c r="L761" s="62">
        <f t="shared" si="44"/>
        <v>5.5</v>
      </c>
      <c r="M761" s="14">
        <f t="shared" si="45"/>
        <v>6</v>
      </c>
      <c r="N761" s="18"/>
      <c r="O761" s="18"/>
      <c r="P761" s="18"/>
      <c r="Q761" s="18"/>
      <c r="R761" s="20"/>
      <c r="S761" s="594" t="s">
        <v>1186</v>
      </c>
      <c r="T761" s="465">
        <v>45048</v>
      </c>
      <c r="U761" s="465">
        <v>45049</v>
      </c>
      <c r="V761" s="102" t="s">
        <v>1187</v>
      </c>
      <c r="W761" s="611"/>
      <c r="X761" s="12" t="s">
        <v>109</v>
      </c>
    </row>
    <row r="762" spans="1:27" ht="18.75" customHeight="1" x14ac:dyDescent="0.25">
      <c r="A762" s="1401"/>
      <c r="B762" s="584"/>
      <c r="C762" s="1402"/>
      <c r="D762" s="12" t="s">
        <v>505</v>
      </c>
      <c r="E762" s="68">
        <v>60</v>
      </c>
      <c r="F762" s="14" t="s">
        <v>21</v>
      </c>
      <c r="G762" s="15" t="s">
        <v>924</v>
      </c>
      <c r="H762" s="16" t="s">
        <v>925</v>
      </c>
      <c r="I762" s="16" t="str">
        <f t="shared" si="43"/>
        <v>ce.0572360@ac-nancy-metz.fr</v>
      </c>
      <c r="J762" s="14" t="s">
        <v>926</v>
      </c>
      <c r="K762" s="14">
        <v>30</v>
      </c>
      <c r="L762" s="62">
        <f t="shared" si="44"/>
        <v>5</v>
      </c>
      <c r="M762" s="14">
        <f t="shared" si="45"/>
        <v>5</v>
      </c>
      <c r="N762" s="18"/>
      <c r="O762" s="18"/>
      <c r="P762" s="18"/>
      <c r="Q762" s="18"/>
      <c r="R762" s="20"/>
      <c r="S762" s="594" t="s">
        <v>1186</v>
      </c>
      <c r="T762" s="465">
        <v>45048</v>
      </c>
      <c r="U762" s="465">
        <v>45049</v>
      </c>
      <c r="V762" s="102" t="s">
        <v>1187</v>
      </c>
      <c r="W762" s="611"/>
      <c r="X762" s="12" t="s">
        <v>109</v>
      </c>
    </row>
    <row r="763" spans="1:27" ht="18.75" customHeight="1" x14ac:dyDescent="0.25">
      <c r="A763" s="1401"/>
      <c r="B763" s="584"/>
      <c r="C763" s="1402"/>
      <c r="D763" s="12" t="s">
        <v>505</v>
      </c>
      <c r="E763" s="68">
        <v>71</v>
      </c>
      <c r="F763" s="17" t="s">
        <v>21</v>
      </c>
      <c r="G763" s="276" t="s">
        <v>857</v>
      </c>
      <c r="H763" s="274" t="s">
        <v>858</v>
      </c>
      <c r="I763" s="274" t="str">
        <f t="shared" si="43"/>
        <v>ce.0572690@ac-nancy-metz.fr</v>
      </c>
      <c r="J763" s="17" t="s">
        <v>859</v>
      </c>
      <c r="K763" s="17">
        <v>51</v>
      </c>
      <c r="L763" s="62">
        <f t="shared" si="44"/>
        <v>8.5</v>
      </c>
      <c r="M763" s="17">
        <f t="shared" si="45"/>
        <v>9</v>
      </c>
      <c r="N763" s="278"/>
      <c r="O763" s="278"/>
      <c r="P763" s="278"/>
      <c r="Q763" s="278"/>
      <c r="R763" s="20"/>
      <c r="S763" s="594" t="s">
        <v>1186</v>
      </c>
      <c r="T763" s="465">
        <v>45048</v>
      </c>
      <c r="U763" s="465">
        <v>45049</v>
      </c>
      <c r="V763" s="102" t="s">
        <v>1187</v>
      </c>
      <c r="W763" s="588"/>
      <c r="X763" s="12" t="s">
        <v>109</v>
      </c>
    </row>
    <row r="764" spans="1:27" ht="18.75" customHeight="1" x14ac:dyDescent="0.25">
      <c r="A764" s="1401"/>
      <c r="B764" s="584"/>
      <c r="C764" s="1402"/>
      <c r="D764" s="12" t="s">
        <v>505</v>
      </c>
      <c r="E764" s="68">
        <v>71</v>
      </c>
      <c r="F764" s="17" t="s">
        <v>50</v>
      </c>
      <c r="G764" s="276" t="s">
        <v>928</v>
      </c>
      <c r="H764" s="274" t="s">
        <v>858</v>
      </c>
      <c r="I764" s="274" t="str">
        <f t="shared" si="43"/>
        <v>ce.0572022@ac-nancy-metz.fr</v>
      </c>
      <c r="J764" s="17" t="s">
        <v>929</v>
      </c>
      <c r="K764" s="17">
        <v>90</v>
      </c>
      <c r="L764" s="62">
        <f t="shared" si="44"/>
        <v>15</v>
      </c>
      <c r="M764" s="17">
        <f t="shared" si="45"/>
        <v>15</v>
      </c>
      <c r="N764" s="278"/>
      <c r="O764" s="278"/>
      <c r="P764" s="278"/>
      <c r="Q764" s="33" t="s">
        <v>891</v>
      </c>
      <c r="R764" s="20"/>
      <c r="S764" s="594" t="s">
        <v>1186</v>
      </c>
      <c r="T764" s="465">
        <v>45048</v>
      </c>
      <c r="U764" s="465">
        <v>45049</v>
      </c>
      <c r="V764" s="102" t="s">
        <v>1187</v>
      </c>
      <c r="W764" s="588"/>
      <c r="X764" s="12" t="s">
        <v>109</v>
      </c>
    </row>
    <row r="765" spans="1:27" ht="18.75" customHeight="1" x14ac:dyDescent="0.25">
      <c r="A765" s="1401"/>
      <c r="B765" s="584"/>
      <c r="C765" s="1402"/>
      <c r="D765" s="12" t="s">
        <v>505</v>
      </c>
      <c r="E765" s="68">
        <v>71</v>
      </c>
      <c r="F765" s="17" t="s">
        <v>21</v>
      </c>
      <c r="G765" s="276" t="s">
        <v>540</v>
      </c>
      <c r="H765" s="274" t="s">
        <v>541</v>
      </c>
      <c r="I765" s="274" t="str">
        <f t="shared" si="43"/>
        <v>ce.0570012@ac-nancy-metz.fr</v>
      </c>
      <c r="J765" s="17" t="s">
        <v>542</v>
      </c>
      <c r="K765" s="17">
        <v>53</v>
      </c>
      <c r="L765" s="62">
        <f t="shared" si="44"/>
        <v>8.8333333333333339</v>
      </c>
      <c r="M765" s="17">
        <f t="shared" si="45"/>
        <v>9</v>
      </c>
      <c r="N765" s="278"/>
      <c r="O765" s="278"/>
      <c r="P765" s="278"/>
      <c r="Q765" s="278"/>
      <c r="R765" s="20"/>
      <c r="S765" s="594" t="s">
        <v>1186</v>
      </c>
      <c r="T765" s="465">
        <v>45048</v>
      </c>
      <c r="U765" s="465">
        <v>45049</v>
      </c>
      <c r="V765" s="102" t="s">
        <v>1187</v>
      </c>
      <c r="W765" s="588"/>
      <c r="X765" s="12" t="s">
        <v>109</v>
      </c>
    </row>
    <row r="766" spans="1:27" ht="18.75" customHeight="1" x14ac:dyDescent="0.25">
      <c r="A766" s="1401"/>
      <c r="B766" s="584"/>
      <c r="C766" s="1402"/>
      <c r="D766" s="12" t="s">
        <v>505</v>
      </c>
      <c r="E766" s="68">
        <v>71</v>
      </c>
      <c r="F766" s="17" t="s">
        <v>21</v>
      </c>
      <c r="G766" s="276" t="s">
        <v>520</v>
      </c>
      <c r="H766" s="274" t="s">
        <v>521</v>
      </c>
      <c r="I766" s="274" t="str">
        <f t="shared" si="43"/>
        <v>ce.0572358@ac-nancy-metz.fr</v>
      </c>
      <c r="J766" s="17" t="s">
        <v>522</v>
      </c>
      <c r="K766" s="17">
        <v>29</v>
      </c>
      <c r="L766" s="62">
        <f t="shared" si="44"/>
        <v>4.833333333333333</v>
      </c>
      <c r="M766" s="17">
        <f t="shared" si="45"/>
        <v>5</v>
      </c>
      <c r="N766" s="278"/>
      <c r="O766" s="278"/>
      <c r="P766" s="278"/>
      <c r="Q766" s="278"/>
      <c r="R766" s="20"/>
      <c r="S766" s="594" t="s">
        <v>1186</v>
      </c>
      <c r="T766" s="465">
        <v>45048</v>
      </c>
      <c r="U766" s="465">
        <v>45049</v>
      </c>
      <c r="V766" s="102" t="s">
        <v>1187</v>
      </c>
      <c r="W766" s="588"/>
      <c r="X766" s="12" t="s">
        <v>109</v>
      </c>
    </row>
    <row r="767" spans="1:27" ht="18.75" customHeight="1" x14ac:dyDescent="0.25">
      <c r="A767" s="1401"/>
      <c r="B767" s="584"/>
      <c r="C767" s="1402"/>
      <c r="D767" s="12" t="s">
        <v>505</v>
      </c>
      <c r="E767" s="47">
        <v>51</v>
      </c>
      <c r="F767" s="17" t="s">
        <v>21</v>
      </c>
      <c r="G767" s="276" t="s">
        <v>294</v>
      </c>
      <c r="H767" s="274" t="s">
        <v>778</v>
      </c>
      <c r="I767" s="274" t="str">
        <f t="shared" si="43"/>
        <v>ce.0570026@ac-nancy-metz.fr</v>
      </c>
      <c r="J767" s="17" t="s">
        <v>930</v>
      </c>
      <c r="K767" s="17">
        <v>34</v>
      </c>
      <c r="L767" s="62">
        <f t="shared" si="44"/>
        <v>5.666666666666667</v>
      </c>
      <c r="M767" s="17">
        <f t="shared" si="45"/>
        <v>6</v>
      </c>
      <c r="N767" s="278"/>
      <c r="O767" s="278"/>
      <c r="P767" s="278"/>
      <c r="Q767" s="278"/>
      <c r="R767" s="20"/>
      <c r="S767" s="594" t="s">
        <v>1186</v>
      </c>
      <c r="T767" s="465">
        <v>45048</v>
      </c>
      <c r="U767" s="465">
        <v>45049</v>
      </c>
      <c r="V767" s="102" t="s">
        <v>1187</v>
      </c>
      <c r="W767" s="588"/>
      <c r="X767" s="12" t="s">
        <v>109</v>
      </c>
    </row>
    <row r="768" spans="1:27" s="834" customFormat="1" ht="18.75" customHeight="1" x14ac:dyDescent="0.25">
      <c r="A768" s="1401"/>
      <c r="B768" s="830"/>
      <c r="C768" s="1402"/>
      <c r="D768" s="831"/>
      <c r="E768" s="832"/>
      <c r="F768" s="814" t="s">
        <v>21</v>
      </c>
      <c r="G768" s="815" t="s">
        <v>517</v>
      </c>
      <c r="H768" s="816" t="s">
        <v>518</v>
      </c>
      <c r="I768" s="816" t="str">
        <f t="shared" si="43"/>
        <v>ce.0572490@ac-nancy-metz.fr</v>
      </c>
      <c r="J768" s="814" t="s">
        <v>519</v>
      </c>
      <c r="K768" s="814">
        <v>37</v>
      </c>
      <c r="L768" s="715">
        <f t="shared" si="44"/>
        <v>6.166666666666667</v>
      </c>
      <c r="M768" s="814">
        <f t="shared" si="45"/>
        <v>7</v>
      </c>
      <c r="N768" s="774"/>
      <c r="O768" s="774"/>
      <c r="P768" s="774"/>
      <c r="Q768" s="774"/>
      <c r="R768" s="967"/>
      <c r="S768" s="592" t="s">
        <v>1186</v>
      </c>
      <c r="T768" s="968">
        <v>45048</v>
      </c>
      <c r="U768" s="968">
        <v>45049</v>
      </c>
      <c r="V768" s="969" t="s">
        <v>1187</v>
      </c>
      <c r="W768" s="831"/>
      <c r="X768" s="831" t="s">
        <v>109</v>
      </c>
      <c r="AA768" s="970" t="s">
        <v>1096</v>
      </c>
    </row>
    <row r="769" spans="1:24" s="1" customFormat="1" ht="18.75" customHeight="1" x14ac:dyDescent="0.25">
      <c r="A769" s="1401"/>
      <c r="B769" s="584"/>
      <c r="C769" s="1402"/>
      <c r="D769" s="12" t="s">
        <v>505</v>
      </c>
      <c r="E769" s="68">
        <v>71</v>
      </c>
      <c r="F769" s="17" t="s">
        <v>21</v>
      </c>
      <c r="G769" s="276" t="s">
        <v>523</v>
      </c>
      <c r="H769" s="274" t="s">
        <v>524</v>
      </c>
      <c r="I769" s="274" t="str">
        <f t="shared" si="43"/>
        <v>ce.0572359@ac-nancy-metz.fr</v>
      </c>
      <c r="J769" s="17" t="s">
        <v>525</v>
      </c>
      <c r="K769" s="17">
        <v>29</v>
      </c>
      <c r="L769" s="62">
        <f t="shared" si="44"/>
        <v>4.833333333333333</v>
      </c>
      <c r="M769" s="17">
        <f t="shared" si="45"/>
        <v>5</v>
      </c>
      <c r="N769" s="278"/>
      <c r="O769" s="278"/>
      <c r="P769" s="278"/>
      <c r="Q769" s="278"/>
      <c r="R769" s="20"/>
      <c r="S769" s="594" t="s">
        <v>1186</v>
      </c>
      <c r="T769" s="465">
        <v>45048</v>
      </c>
      <c r="U769" s="465">
        <v>45049</v>
      </c>
      <c r="V769" s="102" t="s">
        <v>1187</v>
      </c>
      <c r="W769" s="588"/>
      <c r="X769" s="12" t="s">
        <v>109</v>
      </c>
    </row>
    <row r="770" spans="1:24" s="1" customFormat="1" ht="18.75" customHeight="1" x14ac:dyDescent="0.25">
      <c r="A770" s="584" t="s">
        <v>77</v>
      </c>
      <c r="B770" s="584"/>
      <c r="C770" s="11" t="s">
        <v>55</v>
      </c>
      <c r="D770" s="12"/>
      <c r="E770" s="68"/>
      <c r="F770" s="12"/>
      <c r="G770" s="39"/>
      <c r="H770" s="40"/>
      <c r="I770" s="40"/>
      <c r="J770" s="12"/>
      <c r="K770" s="12"/>
      <c r="L770" s="12"/>
      <c r="M770" s="12"/>
      <c r="N770" s="41"/>
      <c r="O770" s="41"/>
      <c r="P770" s="41"/>
      <c r="Q770" s="41"/>
      <c r="R770" s="42"/>
      <c r="S770" s="41"/>
      <c r="T770" s="43"/>
      <c r="U770" s="43"/>
      <c r="V770" s="102"/>
      <c r="W770" s="588"/>
      <c r="X770" s="12"/>
    </row>
    <row r="771" spans="1:24" s="1" customFormat="1" ht="18.75" x14ac:dyDescent="0.3">
      <c r="A771" s="589"/>
      <c r="B771" s="589"/>
      <c r="C771" s="57"/>
      <c r="D771" s="12"/>
      <c r="E771" s="12"/>
      <c r="F771" s="12"/>
      <c r="G771" s="12"/>
      <c r="H771" s="12"/>
      <c r="I771" s="12"/>
      <c r="J771" s="12"/>
      <c r="K771" s="12"/>
      <c r="L771" s="62">
        <f t="shared" si="44"/>
        <v>0</v>
      </c>
      <c r="M771" s="12"/>
      <c r="N771" s="41"/>
      <c r="O771" s="41"/>
      <c r="P771" s="41"/>
      <c r="Q771" s="41"/>
      <c r="R771" s="42"/>
      <c r="S771" s="41"/>
      <c r="T771" s="41"/>
      <c r="U771" s="41"/>
      <c r="V771" s="199"/>
      <c r="W771" s="588"/>
      <c r="X771" s="12"/>
    </row>
    <row r="772" spans="1:24" s="1" customFormat="1" ht="18.75" customHeight="1" x14ac:dyDescent="0.25">
      <c r="A772" s="1401">
        <v>86</v>
      </c>
      <c r="B772" s="584"/>
      <c r="C772" s="1402">
        <v>40</v>
      </c>
      <c r="D772" s="12" t="s">
        <v>531</v>
      </c>
      <c r="E772" s="178">
        <v>26</v>
      </c>
      <c r="F772" s="200" t="s">
        <v>50</v>
      </c>
      <c r="G772" s="201" t="s">
        <v>932</v>
      </c>
      <c r="H772" s="202" t="s">
        <v>790</v>
      </c>
      <c r="I772" s="202" t="str">
        <f t="shared" si="43"/>
        <v>ce.0572757@ac-nancy-metz.fr</v>
      </c>
      <c r="J772" s="200" t="s">
        <v>933</v>
      </c>
      <c r="K772" s="200">
        <v>202</v>
      </c>
      <c r="L772" s="62">
        <f t="shared" si="44"/>
        <v>33.666666666666664</v>
      </c>
      <c r="M772" s="200">
        <f t="shared" si="45"/>
        <v>34</v>
      </c>
      <c r="N772" s="203">
        <f>M772+M773+M774</f>
        <v>52</v>
      </c>
      <c r="O772" s="203"/>
      <c r="P772" s="203"/>
      <c r="Q772" s="203"/>
      <c r="R772" s="204" t="s">
        <v>1188</v>
      </c>
      <c r="S772" s="203" t="s">
        <v>1186</v>
      </c>
      <c r="T772" s="205">
        <v>45048</v>
      </c>
      <c r="U772" s="205">
        <v>45049</v>
      </c>
      <c r="V772" s="102" t="s">
        <v>1189</v>
      </c>
      <c r="W772" s="611"/>
      <c r="X772" s="12" t="s">
        <v>138</v>
      </c>
    </row>
    <row r="773" spans="1:24" s="1" customFormat="1" ht="75.75" customHeight="1" x14ac:dyDescent="0.25">
      <c r="A773" s="1401"/>
      <c r="B773" s="584"/>
      <c r="C773" s="1402"/>
      <c r="D773" s="12" t="s">
        <v>936</v>
      </c>
      <c r="E773" s="178">
        <v>26</v>
      </c>
      <c r="F773" s="200" t="s">
        <v>21</v>
      </c>
      <c r="G773" s="201" t="s">
        <v>932</v>
      </c>
      <c r="H773" s="202" t="s">
        <v>790</v>
      </c>
      <c r="I773" s="202" t="str">
        <f t="shared" si="43"/>
        <v>ce.0572809@ac-nancy-metz.fr</v>
      </c>
      <c r="J773" s="200" t="s">
        <v>937</v>
      </c>
      <c r="K773" s="200">
        <v>60</v>
      </c>
      <c r="L773" s="62">
        <f t="shared" si="44"/>
        <v>10</v>
      </c>
      <c r="M773" s="200">
        <f t="shared" si="45"/>
        <v>10</v>
      </c>
      <c r="N773" s="203"/>
      <c r="O773" s="203"/>
      <c r="P773" s="203"/>
      <c r="Q773" s="246" t="s">
        <v>938</v>
      </c>
      <c r="R773" s="204"/>
      <c r="S773" s="203" t="s">
        <v>1186</v>
      </c>
      <c r="T773" s="205">
        <v>45048</v>
      </c>
      <c r="U773" s="205">
        <v>45049</v>
      </c>
      <c r="V773" s="102" t="s">
        <v>1189</v>
      </c>
      <c r="W773" s="611"/>
      <c r="X773" s="12" t="s">
        <v>138</v>
      </c>
    </row>
    <row r="774" spans="1:24" s="1" customFormat="1" ht="56.25" customHeight="1" x14ac:dyDescent="0.25">
      <c r="A774" s="1401"/>
      <c r="B774" s="584"/>
      <c r="C774" s="1402"/>
      <c r="D774" s="12" t="s">
        <v>936</v>
      </c>
      <c r="E774" s="178">
        <v>26</v>
      </c>
      <c r="F774" s="200" t="s">
        <v>21</v>
      </c>
      <c r="G774" s="201" t="s">
        <v>939</v>
      </c>
      <c r="H774" s="202" t="s">
        <v>469</v>
      </c>
      <c r="I774" s="202" t="str">
        <f t="shared" si="43"/>
        <v>ce.0570055@ac-nancy-metz.fr</v>
      </c>
      <c r="J774" s="200" t="s">
        <v>940</v>
      </c>
      <c r="K774" s="200">
        <v>43</v>
      </c>
      <c r="L774" s="62">
        <f t="shared" si="44"/>
        <v>7.166666666666667</v>
      </c>
      <c r="M774" s="200">
        <f t="shared" si="45"/>
        <v>8</v>
      </c>
      <c r="N774" s="466"/>
      <c r="O774" s="467"/>
      <c r="P774" s="468"/>
      <c r="Q774" s="469"/>
      <c r="R774" s="204"/>
      <c r="S774" s="203" t="s">
        <v>1186</v>
      </c>
      <c r="T774" s="205">
        <v>45048</v>
      </c>
      <c r="U774" s="205">
        <v>45049</v>
      </c>
      <c r="V774" s="102" t="s">
        <v>1189</v>
      </c>
      <c r="W774" s="588"/>
      <c r="X774" s="12" t="s">
        <v>138</v>
      </c>
    </row>
    <row r="775" spans="1:24" s="1" customFormat="1" ht="18.75" customHeight="1" x14ac:dyDescent="0.25">
      <c r="A775" s="11" t="s">
        <v>54</v>
      </c>
      <c r="B775" s="11"/>
      <c r="C775" s="11" t="s">
        <v>103</v>
      </c>
      <c r="D775" s="12"/>
      <c r="E775" s="178"/>
      <c r="F775" s="459"/>
      <c r="G775" s="39"/>
      <c r="H775" s="40"/>
      <c r="I775" s="40"/>
      <c r="J775" s="12"/>
      <c r="K775" s="12"/>
      <c r="L775" s="12"/>
      <c r="M775" s="12"/>
      <c r="N775" s="41"/>
      <c r="O775" s="41"/>
      <c r="P775" s="41"/>
      <c r="Q775" s="41"/>
      <c r="R775" s="42"/>
      <c r="S775" s="41"/>
      <c r="T775" s="43"/>
      <c r="U775" s="43"/>
      <c r="V775" s="102"/>
      <c r="W775" s="588"/>
      <c r="X775" s="12"/>
    </row>
    <row r="776" spans="1:24" s="1" customFormat="1" ht="18.75" x14ac:dyDescent="0.3">
      <c r="A776" s="57"/>
      <c r="B776" s="57"/>
      <c r="C776" s="57"/>
      <c r="D776" s="12"/>
      <c r="E776" s="12"/>
      <c r="F776" s="12"/>
      <c r="G776" s="12"/>
      <c r="H776" s="12"/>
      <c r="I776" s="12"/>
      <c r="J776" s="12"/>
      <c r="K776" s="12"/>
      <c r="L776" s="62">
        <f t="shared" si="44"/>
        <v>0</v>
      </c>
      <c r="M776" s="12"/>
      <c r="N776" s="41"/>
      <c r="O776" s="41"/>
      <c r="P776" s="41"/>
      <c r="Q776" s="41"/>
      <c r="R776" s="42"/>
      <c r="S776" s="41"/>
      <c r="T776" s="43"/>
      <c r="U776" s="43"/>
      <c r="V776" s="199"/>
      <c r="W776" s="588"/>
      <c r="X776" s="12"/>
    </row>
    <row r="777" spans="1:24" s="1" customFormat="1" ht="18.75" customHeight="1" x14ac:dyDescent="0.25">
      <c r="A777" s="1401">
        <v>87</v>
      </c>
      <c r="B777" s="584"/>
      <c r="C777" s="1402">
        <v>41</v>
      </c>
      <c r="D777" s="12" t="s">
        <v>322</v>
      </c>
      <c r="E777" s="13">
        <v>70</v>
      </c>
      <c r="F777" s="268" t="s">
        <v>21</v>
      </c>
      <c r="G777" s="269" t="s">
        <v>941</v>
      </c>
      <c r="H777" s="270" t="s">
        <v>942</v>
      </c>
      <c r="I777" s="270" t="str">
        <f t="shared" si="43"/>
        <v>ce.0541466@ac-nancy-metz.fr</v>
      </c>
      <c r="J777" s="268" t="s">
        <v>943</v>
      </c>
      <c r="K777" s="268">
        <v>42</v>
      </c>
      <c r="L777" s="263">
        <f t="shared" si="44"/>
        <v>7</v>
      </c>
      <c r="M777" s="268">
        <f t="shared" si="45"/>
        <v>7</v>
      </c>
      <c r="N777" s="271">
        <f>SUM(M777:M781)</f>
        <v>66</v>
      </c>
      <c r="O777" s="271"/>
      <c r="P777" s="271"/>
      <c r="Q777" s="271"/>
      <c r="R777" s="470" t="s">
        <v>1190</v>
      </c>
      <c r="S777" s="271" t="s">
        <v>1186</v>
      </c>
      <c r="T777" s="471">
        <v>45048</v>
      </c>
      <c r="U777" s="471">
        <v>45049</v>
      </c>
      <c r="V777" s="199" t="s">
        <v>1191</v>
      </c>
      <c r="W777" s="611"/>
      <c r="X777" s="12" t="s">
        <v>174</v>
      </c>
    </row>
    <row r="778" spans="1:24" s="1" customFormat="1" ht="18.75" customHeight="1" x14ac:dyDescent="0.25">
      <c r="A778" s="1401"/>
      <c r="B778" s="584"/>
      <c r="C778" s="1402"/>
      <c r="D778" s="12" t="s">
        <v>279</v>
      </c>
      <c r="E778" s="13">
        <v>70</v>
      </c>
      <c r="F778" s="268" t="s">
        <v>21</v>
      </c>
      <c r="G778" s="269" t="s">
        <v>947</v>
      </c>
      <c r="H778" s="269" t="s">
        <v>948</v>
      </c>
      <c r="I778" s="269" t="str">
        <f t="shared" si="43"/>
        <v>ce.0541817@ac-nancy-metz.fr</v>
      </c>
      <c r="J778" s="268" t="s">
        <v>949</v>
      </c>
      <c r="K778" s="268">
        <v>41</v>
      </c>
      <c r="L778" s="263">
        <f t="shared" si="44"/>
        <v>6.833333333333333</v>
      </c>
      <c r="M778" s="268">
        <f t="shared" si="45"/>
        <v>7</v>
      </c>
      <c r="N778" s="271"/>
      <c r="O778" s="271"/>
      <c r="P778" s="271"/>
      <c r="Q778" s="271"/>
      <c r="R778" s="470" t="s">
        <v>1190</v>
      </c>
      <c r="S778" s="271" t="s">
        <v>1186</v>
      </c>
      <c r="T778" s="471">
        <v>45048</v>
      </c>
      <c r="U778" s="471">
        <v>45049</v>
      </c>
      <c r="V778" s="199" t="s">
        <v>1191</v>
      </c>
      <c r="W778" s="611"/>
      <c r="X778" s="12" t="s">
        <v>174</v>
      </c>
    </row>
    <row r="779" spans="1:24" s="1" customFormat="1" ht="18.75" customHeight="1" x14ac:dyDescent="0.25">
      <c r="A779" s="1401"/>
      <c r="B779" s="584"/>
      <c r="C779" s="1402"/>
      <c r="D779" s="12" t="s">
        <v>279</v>
      </c>
      <c r="E779" s="13">
        <v>70</v>
      </c>
      <c r="F779" s="268" t="s">
        <v>21</v>
      </c>
      <c r="G779" s="269" t="s">
        <v>51</v>
      </c>
      <c r="H779" s="270" t="s">
        <v>950</v>
      </c>
      <c r="I779" s="270" t="str">
        <f t="shared" si="43"/>
        <v>ce.0541326@ac-nancy-metz.fr</v>
      </c>
      <c r="J779" s="268" t="s">
        <v>951</v>
      </c>
      <c r="K779" s="268">
        <v>33</v>
      </c>
      <c r="L779" s="263">
        <f t="shared" si="44"/>
        <v>5.5</v>
      </c>
      <c r="M779" s="268">
        <f t="shared" si="45"/>
        <v>6</v>
      </c>
      <c r="N779" s="271"/>
      <c r="O779" s="271"/>
      <c r="P779" s="271"/>
      <c r="Q779" s="271"/>
      <c r="R779" s="470" t="s">
        <v>1190</v>
      </c>
      <c r="S779" s="271" t="s">
        <v>1186</v>
      </c>
      <c r="T779" s="471">
        <v>45048</v>
      </c>
      <c r="U779" s="471">
        <v>45049</v>
      </c>
      <c r="V779" s="199" t="s">
        <v>1191</v>
      </c>
      <c r="W779" s="611"/>
      <c r="X779" s="12" t="s">
        <v>174</v>
      </c>
    </row>
    <row r="780" spans="1:24" s="1" customFormat="1" ht="18.75" customHeight="1" x14ac:dyDescent="0.25">
      <c r="A780" s="1401"/>
      <c r="B780" s="584"/>
      <c r="C780" s="1402"/>
      <c r="D780" s="12" t="s">
        <v>279</v>
      </c>
      <c r="E780" s="47">
        <v>75</v>
      </c>
      <c r="F780" s="268" t="s">
        <v>50</v>
      </c>
      <c r="G780" s="269" t="s">
        <v>323</v>
      </c>
      <c r="H780" s="270" t="s">
        <v>324</v>
      </c>
      <c r="I780" s="270" t="str">
        <f t="shared" si="43"/>
        <v>ce.0540038@ac-nancy-metz.fr</v>
      </c>
      <c r="J780" s="268" t="s">
        <v>325</v>
      </c>
      <c r="K780" s="268">
        <v>220</v>
      </c>
      <c r="L780" s="263">
        <f t="shared" si="44"/>
        <v>36.666666666666664</v>
      </c>
      <c r="M780" s="268">
        <f t="shared" si="45"/>
        <v>37</v>
      </c>
      <c r="N780" s="271"/>
      <c r="O780" s="271"/>
      <c r="P780" s="271"/>
      <c r="Q780" s="271"/>
      <c r="R780" s="470" t="s">
        <v>1190</v>
      </c>
      <c r="S780" s="271" t="s">
        <v>1186</v>
      </c>
      <c r="T780" s="471">
        <v>45048</v>
      </c>
      <c r="U780" s="471">
        <v>45049</v>
      </c>
      <c r="V780" s="199" t="s">
        <v>1191</v>
      </c>
      <c r="W780" s="588"/>
      <c r="X780" s="12" t="s">
        <v>174</v>
      </c>
    </row>
    <row r="781" spans="1:24" s="1" customFormat="1" ht="18.75" customHeight="1" x14ac:dyDescent="0.25">
      <c r="A781" s="1401"/>
      <c r="B781" s="584"/>
      <c r="C781" s="1402"/>
      <c r="D781" s="12" t="s">
        <v>279</v>
      </c>
      <c r="E781" s="47">
        <v>75</v>
      </c>
      <c r="F781" s="268" t="s">
        <v>21</v>
      </c>
      <c r="G781" s="269" t="s">
        <v>294</v>
      </c>
      <c r="H781" s="270" t="s">
        <v>295</v>
      </c>
      <c r="I781" s="270" t="str">
        <f t="shared" si="43"/>
        <v>ce.0541474@ac-nancy-metz.fr</v>
      </c>
      <c r="J781" s="268" t="s">
        <v>296</v>
      </c>
      <c r="K781" s="268">
        <v>49</v>
      </c>
      <c r="L781" s="263">
        <f t="shared" si="44"/>
        <v>8.1666666666666661</v>
      </c>
      <c r="M781" s="268">
        <f t="shared" si="45"/>
        <v>9</v>
      </c>
      <c r="N781" s="271"/>
      <c r="O781" s="271"/>
      <c r="P781" s="271"/>
      <c r="Q781" s="271"/>
      <c r="R781" s="470" t="s">
        <v>1190</v>
      </c>
      <c r="S781" s="271" t="s">
        <v>1186</v>
      </c>
      <c r="T781" s="471">
        <v>45048</v>
      </c>
      <c r="U781" s="471">
        <v>45049</v>
      </c>
      <c r="V781" s="199" t="s">
        <v>1191</v>
      </c>
      <c r="W781" s="588"/>
      <c r="X781" s="12" t="s">
        <v>174</v>
      </c>
    </row>
    <row r="782" spans="1:24" s="1" customFormat="1" ht="18.75" customHeight="1" x14ac:dyDescent="0.25">
      <c r="A782" s="584" t="s">
        <v>55</v>
      </c>
      <c r="B782" s="584"/>
      <c r="C782" s="11" t="s">
        <v>77</v>
      </c>
      <c r="D782" s="12"/>
      <c r="E782" s="47"/>
      <c r="F782" s="12"/>
      <c r="G782" s="39"/>
      <c r="H782" s="40"/>
      <c r="I782" s="40"/>
      <c r="J782" s="12"/>
      <c r="K782" s="12"/>
      <c r="L782" s="12"/>
      <c r="M782" s="12"/>
      <c r="N782" s="41"/>
      <c r="O782" s="41"/>
      <c r="P782" s="41"/>
      <c r="Q782" s="41"/>
      <c r="R782" s="42"/>
      <c r="S782" s="41"/>
      <c r="T782" s="43"/>
      <c r="U782" s="43"/>
      <c r="V782" s="199"/>
      <c r="W782" s="588"/>
      <c r="X782" s="12"/>
    </row>
    <row r="783" spans="1:24" s="1" customFormat="1" ht="18.75" x14ac:dyDescent="0.3">
      <c r="A783" s="589"/>
      <c r="B783" s="589"/>
      <c r="C783" s="57"/>
      <c r="D783" s="12"/>
      <c r="E783" s="12"/>
      <c r="F783" s="12"/>
      <c r="G783" s="12"/>
      <c r="H783" s="12"/>
      <c r="I783" s="12"/>
      <c r="J783" s="12"/>
      <c r="K783" s="12"/>
      <c r="L783" s="62">
        <f t="shared" si="44"/>
        <v>0</v>
      </c>
      <c r="M783" s="12"/>
      <c r="N783" s="41"/>
      <c r="O783" s="41"/>
      <c r="P783" s="41"/>
      <c r="Q783" s="41"/>
      <c r="R783" s="42"/>
      <c r="S783" s="41"/>
      <c r="T783" s="41"/>
      <c r="U783" s="41"/>
      <c r="V783" s="199"/>
      <c r="W783" s="588"/>
      <c r="X783" s="12"/>
    </row>
    <row r="784" spans="1:24" s="1" customFormat="1" ht="18.75" customHeight="1" x14ac:dyDescent="0.25">
      <c r="A784" s="1401">
        <v>88</v>
      </c>
      <c r="B784" s="584"/>
      <c r="C784" s="1402">
        <v>45</v>
      </c>
      <c r="D784" s="12" t="s">
        <v>625</v>
      </c>
      <c r="E784" s="68">
        <v>14</v>
      </c>
      <c r="F784" s="426" t="s">
        <v>50</v>
      </c>
      <c r="G784" s="427" t="s">
        <v>128</v>
      </c>
      <c r="H784" s="428" t="s">
        <v>636</v>
      </c>
      <c r="I784" s="428" t="str">
        <f t="shared" si="43"/>
        <v>ce.0570106@ac-nancy-metz.fr</v>
      </c>
      <c r="J784" s="426" t="s">
        <v>1025</v>
      </c>
      <c r="K784" s="426">
        <v>88</v>
      </c>
      <c r="L784" s="62">
        <f t="shared" si="44"/>
        <v>14.666666666666666</v>
      </c>
      <c r="M784" s="426">
        <f t="shared" si="45"/>
        <v>15</v>
      </c>
      <c r="N784" s="429">
        <f>SUM(M784:M788)</f>
        <v>58</v>
      </c>
      <c r="O784" s="429"/>
      <c r="P784" s="429"/>
      <c r="Q784" s="33" t="s">
        <v>1026</v>
      </c>
      <c r="R784" s="430" t="s">
        <v>1192</v>
      </c>
      <c r="S784" s="625" t="s">
        <v>1186</v>
      </c>
      <c r="T784" s="431">
        <v>45048</v>
      </c>
      <c r="U784" s="431">
        <v>45049</v>
      </c>
      <c r="V784" s="199" t="s">
        <v>1193</v>
      </c>
      <c r="W784" s="611"/>
      <c r="X784" s="12" t="s">
        <v>194</v>
      </c>
    </row>
    <row r="785" spans="1:24" s="1" customFormat="1" ht="18.75" customHeight="1" x14ac:dyDescent="0.25">
      <c r="A785" s="1401"/>
      <c r="B785" s="584"/>
      <c r="C785" s="1402"/>
      <c r="D785" s="104" t="s">
        <v>630</v>
      </c>
      <c r="E785" s="68">
        <v>14</v>
      </c>
      <c r="F785" s="426" t="s">
        <v>21</v>
      </c>
      <c r="G785" s="427" t="s">
        <v>128</v>
      </c>
      <c r="H785" s="428" t="s">
        <v>636</v>
      </c>
      <c r="I785" s="428" t="str">
        <f t="shared" si="43"/>
        <v>ce.0572811@ac-nancy-metz.fr</v>
      </c>
      <c r="J785" s="426" t="s">
        <v>1030</v>
      </c>
      <c r="K785" s="426">
        <v>50</v>
      </c>
      <c r="L785" s="62">
        <f t="shared" si="44"/>
        <v>8.3333333333333339</v>
      </c>
      <c r="M785" s="426">
        <f t="shared" si="45"/>
        <v>9</v>
      </c>
      <c r="N785" s="429"/>
      <c r="O785" s="429"/>
      <c r="P785" s="429"/>
      <c r="Q785" s="429"/>
      <c r="R785" s="430"/>
      <c r="S785" s="625" t="s">
        <v>1186</v>
      </c>
      <c r="T785" s="431">
        <v>45048</v>
      </c>
      <c r="U785" s="431">
        <v>45049</v>
      </c>
      <c r="V785" s="199" t="s">
        <v>1193</v>
      </c>
      <c r="W785" s="611"/>
      <c r="X785" s="12" t="s">
        <v>194</v>
      </c>
    </row>
    <row r="786" spans="1:24" s="1" customFormat="1" ht="18.75" customHeight="1" x14ac:dyDescent="0.25">
      <c r="A786" s="1401"/>
      <c r="B786" s="584"/>
      <c r="C786" s="1402"/>
      <c r="D786" s="104" t="s">
        <v>630</v>
      </c>
      <c r="E786" s="68">
        <v>14</v>
      </c>
      <c r="F786" s="426" t="s">
        <v>21</v>
      </c>
      <c r="G786" s="427" t="s">
        <v>1031</v>
      </c>
      <c r="H786" s="428" t="s">
        <v>636</v>
      </c>
      <c r="I786" s="428" t="str">
        <f t="shared" si="43"/>
        <v>ce.0572355@ac-nancy-metz.fr</v>
      </c>
      <c r="J786" s="426" t="s">
        <v>1032</v>
      </c>
      <c r="K786" s="426">
        <v>36</v>
      </c>
      <c r="L786" s="62">
        <f t="shared" si="44"/>
        <v>6</v>
      </c>
      <c r="M786" s="426">
        <f t="shared" si="45"/>
        <v>6</v>
      </c>
      <c r="N786" s="429"/>
      <c r="O786" s="429"/>
      <c r="P786" s="429"/>
      <c r="Q786" s="429"/>
      <c r="R786" s="430"/>
      <c r="S786" s="625" t="s">
        <v>1186</v>
      </c>
      <c r="T786" s="431">
        <v>45048</v>
      </c>
      <c r="U786" s="431">
        <v>45049</v>
      </c>
      <c r="V786" s="199" t="s">
        <v>1193</v>
      </c>
      <c r="W786" s="611"/>
      <c r="X786" s="12" t="s">
        <v>194</v>
      </c>
    </row>
    <row r="787" spans="1:24" s="1" customFormat="1" ht="18.75" customHeight="1" x14ac:dyDescent="0.25">
      <c r="A787" s="1401"/>
      <c r="B787" s="584"/>
      <c r="C787" s="1402"/>
      <c r="D787" s="104" t="s">
        <v>630</v>
      </c>
      <c r="E787" s="47">
        <v>42</v>
      </c>
      <c r="F787" s="59" t="s">
        <v>35</v>
      </c>
      <c r="G787" s="60" t="s">
        <v>1033</v>
      </c>
      <c r="H787" s="61" t="s">
        <v>636</v>
      </c>
      <c r="I787" s="61" t="str">
        <f t="shared" si="43"/>
        <v>ce.0570108@ac-nancy-metz.fr</v>
      </c>
      <c r="J787" s="59" t="s">
        <v>1034</v>
      </c>
      <c r="K787" s="59">
        <v>87</v>
      </c>
      <c r="L787" s="62">
        <f t="shared" si="44"/>
        <v>14.5</v>
      </c>
      <c r="M787" s="59">
        <f t="shared" si="45"/>
        <v>15</v>
      </c>
      <c r="N787" s="63"/>
      <c r="O787" s="63"/>
      <c r="P787" s="63"/>
      <c r="Q787" s="63"/>
      <c r="R787" s="430"/>
      <c r="S787" s="625" t="s">
        <v>1186</v>
      </c>
      <c r="T787" s="472">
        <v>45048</v>
      </c>
      <c r="U787" s="472">
        <v>45049</v>
      </c>
      <c r="V787" s="199" t="s">
        <v>1193</v>
      </c>
      <c r="W787" s="588"/>
      <c r="X787" s="12" t="s">
        <v>194</v>
      </c>
    </row>
    <row r="788" spans="1:24" s="1" customFormat="1" ht="18.75" customHeight="1" x14ac:dyDescent="0.25">
      <c r="A788" s="1401"/>
      <c r="B788" s="584"/>
      <c r="C788" s="1402"/>
      <c r="D788" s="12" t="s">
        <v>630</v>
      </c>
      <c r="E788" s="47">
        <v>42</v>
      </c>
      <c r="F788" s="59" t="s">
        <v>21</v>
      </c>
      <c r="G788" s="60" t="s">
        <v>548</v>
      </c>
      <c r="H788" s="61" t="s">
        <v>1035</v>
      </c>
      <c r="I788" s="61" t="str">
        <f t="shared" si="43"/>
        <v>ce.0570115@ac-nancy-metz.fr</v>
      </c>
      <c r="J788" s="59" t="s">
        <v>1036</v>
      </c>
      <c r="K788" s="59">
        <v>73</v>
      </c>
      <c r="L788" s="62">
        <f t="shared" si="44"/>
        <v>12.166666666666666</v>
      </c>
      <c r="M788" s="59">
        <f t="shared" si="45"/>
        <v>13</v>
      </c>
      <c r="N788" s="63"/>
      <c r="O788" s="63"/>
      <c r="P788" s="63"/>
      <c r="Q788" s="63"/>
      <c r="R788" s="430"/>
      <c r="S788" s="625" t="s">
        <v>1186</v>
      </c>
      <c r="T788" s="472">
        <v>45048</v>
      </c>
      <c r="U788" s="472">
        <v>45049</v>
      </c>
      <c r="V788" s="199" t="s">
        <v>1193</v>
      </c>
      <c r="W788" s="588"/>
      <c r="X788" s="12" t="s">
        <v>194</v>
      </c>
    </row>
    <row r="789" spans="1:24" s="1" customFormat="1" ht="18.75" customHeight="1" x14ac:dyDescent="0.25">
      <c r="A789" s="584" t="s">
        <v>103</v>
      </c>
      <c r="B789" s="584"/>
      <c r="C789" s="11" t="s">
        <v>77</v>
      </c>
      <c r="D789" s="12"/>
      <c r="E789" s="47"/>
      <c r="F789" s="12"/>
      <c r="G789" s="39"/>
      <c r="H789" s="40"/>
      <c r="I789" s="40"/>
      <c r="J789" s="12"/>
      <c r="K789" s="12"/>
      <c r="L789" s="12"/>
      <c r="M789" s="12"/>
      <c r="N789" s="41"/>
      <c r="O789" s="41"/>
      <c r="P789" s="41"/>
      <c r="Q789" s="41"/>
      <c r="R789" s="42"/>
      <c r="S789" s="41"/>
      <c r="T789" s="43"/>
      <c r="U789" s="43"/>
      <c r="V789" s="199"/>
      <c r="W789" s="588"/>
      <c r="X789" s="12"/>
    </row>
    <row r="790" spans="1:24" s="1" customFormat="1" ht="18.75" x14ac:dyDescent="0.3">
      <c r="A790" s="589"/>
      <c r="B790" s="589"/>
      <c r="C790" s="57"/>
      <c r="D790" s="12"/>
      <c r="E790" s="12"/>
      <c r="F790" s="12"/>
      <c r="G790" s="39"/>
      <c r="H790" s="40"/>
      <c r="I790" s="40"/>
      <c r="J790" s="12"/>
      <c r="K790" s="12"/>
      <c r="L790" s="62">
        <f t="shared" si="44"/>
        <v>0</v>
      </c>
      <c r="M790" s="12"/>
      <c r="N790" s="41"/>
      <c r="O790" s="41"/>
      <c r="P790" s="41"/>
      <c r="Q790" s="41"/>
      <c r="R790" s="42"/>
      <c r="S790" s="41"/>
      <c r="T790" s="43"/>
      <c r="U790" s="43"/>
      <c r="V790" s="199"/>
      <c r="W790" s="588"/>
      <c r="X790" s="12"/>
    </row>
    <row r="791" spans="1:24" s="1" customFormat="1" ht="18.75" customHeight="1" x14ac:dyDescent="0.25">
      <c r="A791" s="1401">
        <v>89</v>
      </c>
      <c r="B791" s="584"/>
      <c r="C791" s="1401">
        <v>43</v>
      </c>
      <c r="D791" s="12" t="s">
        <v>742</v>
      </c>
      <c r="E791" s="68">
        <v>59</v>
      </c>
      <c r="F791" s="31" t="s">
        <v>21</v>
      </c>
      <c r="G791" s="29" t="s">
        <v>184</v>
      </c>
      <c r="H791" s="30" t="s">
        <v>977</v>
      </c>
      <c r="I791" s="30" t="str">
        <f t="shared" si="43"/>
        <v>ce.0542189@ac-nancy-metz.fr</v>
      </c>
      <c r="J791" s="31" t="s">
        <v>978</v>
      </c>
      <c r="K791" s="31">
        <v>45</v>
      </c>
      <c r="L791" s="62">
        <f t="shared" si="44"/>
        <v>7.5</v>
      </c>
      <c r="M791" s="31">
        <f t="shared" si="45"/>
        <v>8</v>
      </c>
      <c r="N791" s="32">
        <f>SUM(M791:M798)</f>
        <v>71</v>
      </c>
      <c r="O791" s="32"/>
      <c r="P791" s="32"/>
      <c r="Q791" s="32"/>
      <c r="R791" s="460" t="s">
        <v>1194</v>
      </c>
      <c r="S791" s="32" t="s">
        <v>1195</v>
      </c>
      <c r="T791" s="473">
        <v>45055</v>
      </c>
      <c r="U791" s="473">
        <v>45056</v>
      </c>
      <c r="V791" s="199" t="s">
        <v>1196</v>
      </c>
      <c r="W791" s="611"/>
      <c r="X791" s="12" t="s">
        <v>219</v>
      </c>
    </row>
    <row r="792" spans="1:24" s="1" customFormat="1" ht="18.75" customHeight="1" x14ac:dyDescent="0.25">
      <c r="A792" s="1401"/>
      <c r="B792" s="584"/>
      <c r="C792" s="1401"/>
      <c r="D792" s="12" t="s">
        <v>981</v>
      </c>
      <c r="E792" s="68">
        <v>59</v>
      </c>
      <c r="F792" s="31" t="s">
        <v>21</v>
      </c>
      <c r="G792" s="29" t="s">
        <v>751</v>
      </c>
      <c r="H792" s="30" t="s">
        <v>982</v>
      </c>
      <c r="I792" s="30" t="str">
        <f t="shared" si="43"/>
        <v>ce.0541573@ac-nancy-metz.fr</v>
      </c>
      <c r="J792" s="31" t="s">
        <v>983</v>
      </c>
      <c r="K792" s="31">
        <v>60</v>
      </c>
      <c r="L792" s="62">
        <f t="shared" si="44"/>
        <v>10</v>
      </c>
      <c r="M792" s="31">
        <f t="shared" si="45"/>
        <v>10</v>
      </c>
      <c r="N792" s="32"/>
      <c r="O792" s="32"/>
      <c r="P792" s="32"/>
      <c r="Q792" s="32"/>
      <c r="R792" s="460"/>
      <c r="S792" s="32" t="s">
        <v>1195</v>
      </c>
      <c r="T792" s="473">
        <v>45055</v>
      </c>
      <c r="U792" s="473">
        <v>45056</v>
      </c>
      <c r="V792" s="199" t="s">
        <v>1196</v>
      </c>
      <c r="W792" s="611"/>
      <c r="X792" s="12" t="s">
        <v>219</v>
      </c>
    </row>
    <row r="793" spans="1:24" s="1" customFormat="1" ht="18.75" customHeight="1" x14ac:dyDescent="0.25">
      <c r="A793" s="1401"/>
      <c r="B793" s="584"/>
      <c r="C793" s="1401"/>
      <c r="D793" s="12" t="s">
        <v>981</v>
      </c>
      <c r="E793" s="47">
        <v>65</v>
      </c>
      <c r="F793" s="14" t="s">
        <v>32</v>
      </c>
      <c r="G793" s="15" t="s">
        <v>985</v>
      </c>
      <c r="H793" s="16" t="s">
        <v>986</v>
      </c>
      <c r="I793" s="16" t="str">
        <f t="shared" si="43"/>
        <v>ce.0540060@ac-nancy-metz.fr</v>
      </c>
      <c r="J793" s="14" t="s">
        <v>987</v>
      </c>
      <c r="K793" s="14">
        <v>42</v>
      </c>
      <c r="L793" s="62">
        <f t="shared" si="44"/>
        <v>7</v>
      </c>
      <c r="M793" s="14">
        <f t="shared" si="45"/>
        <v>7</v>
      </c>
      <c r="N793" s="18"/>
      <c r="O793" s="18"/>
      <c r="P793" s="18"/>
      <c r="Q793" s="33" t="s">
        <v>988</v>
      </c>
      <c r="R793" s="460"/>
      <c r="S793" s="32" t="s">
        <v>1195</v>
      </c>
      <c r="T793" s="473">
        <v>45055</v>
      </c>
      <c r="U793" s="473">
        <v>45056</v>
      </c>
      <c r="V793" s="199" t="s">
        <v>1196</v>
      </c>
      <c r="W793" s="611"/>
      <c r="X793" s="12" t="s">
        <v>219</v>
      </c>
    </row>
    <row r="794" spans="1:24" s="1" customFormat="1" ht="18.75" customHeight="1" x14ac:dyDescent="0.25">
      <c r="A794" s="1401"/>
      <c r="B794" s="584"/>
      <c r="C794" s="1401"/>
      <c r="D794" s="12" t="s">
        <v>981</v>
      </c>
      <c r="E794" s="47">
        <v>65</v>
      </c>
      <c r="F794" s="14" t="s">
        <v>21</v>
      </c>
      <c r="G794" s="15" t="s">
        <v>989</v>
      </c>
      <c r="H794" s="16" t="s">
        <v>990</v>
      </c>
      <c r="I794" s="16" t="str">
        <f t="shared" si="43"/>
        <v>ce.0541852@ac-nancy-metz.fr</v>
      </c>
      <c r="J794" s="14" t="s">
        <v>991</v>
      </c>
      <c r="K794" s="14">
        <v>48</v>
      </c>
      <c r="L794" s="62">
        <f t="shared" si="44"/>
        <v>8</v>
      </c>
      <c r="M794" s="14">
        <f t="shared" si="45"/>
        <v>8</v>
      </c>
      <c r="N794" s="18"/>
      <c r="O794" s="18"/>
      <c r="P794" s="18"/>
      <c r="Q794" s="18"/>
      <c r="R794" s="460"/>
      <c r="S794" s="32" t="s">
        <v>1195</v>
      </c>
      <c r="T794" s="473">
        <v>45055</v>
      </c>
      <c r="U794" s="473">
        <v>45056</v>
      </c>
      <c r="V794" s="199" t="s">
        <v>1196</v>
      </c>
      <c r="W794" s="611"/>
      <c r="X794" s="12" t="s">
        <v>219</v>
      </c>
    </row>
    <row r="795" spans="1:24" s="1" customFormat="1" ht="18.75" customHeight="1" x14ac:dyDescent="0.25">
      <c r="A795" s="1401"/>
      <c r="B795" s="584"/>
      <c r="C795" s="1401"/>
      <c r="D795" s="12" t="s">
        <v>981</v>
      </c>
      <c r="E795" s="47">
        <v>65</v>
      </c>
      <c r="F795" s="14" t="s">
        <v>45</v>
      </c>
      <c r="G795" s="15" t="s">
        <v>993</v>
      </c>
      <c r="H795" s="16" t="s">
        <v>994</v>
      </c>
      <c r="I795" s="16" t="str">
        <f t="shared" si="43"/>
        <v>ce.0541268@ac-nancy-metz.fr</v>
      </c>
      <c r="J795" s="14" t="s">
        <v>995</v>
      </c>
      <c r="K795" s="14">
        <v>67</v>
      </c>
      <c r="L795" s="62">
        <f t="shared" si="44"/>
        <v>11.166666666666666</v>
      </c>
      <c r="M795" s="14">
        <f t="shared" si="45"/>
        <v>12</v>
      </c>
      <c r="N795" s="18"/>
      <c r="O795" s="18"/>
      <c r="P795" s="18"/>
      <c r="Q795" s="18"/>
      <c r="R795" s="460"/>
      <c r="S795" s="32" t="s">
        <v>1195</v>
      </c>
      <c r="T795" s="473">
        <v>45055</v>
      </c>
      <c r="U795" s="473">
        <v>45056</v>
      </c>
      <c r="V795" s="199" t="s">
        <v>1196</v>
      </c>
      <c r="W795" s="588"/>
      <c r="X795" s="12" t="s">
        <v>219</v>
      </c>
    </row>
    <row r="796" spans="1:24" s="1" customFormat="1" ht="18.75" customHeight="1" x14ac:dyDescent="0.25">
      <c r="A796" s="1401"/>
      <c r="B796" s="584"/>
      <c r="C796" s="1401"/>
      <c r="D796" s="12" t="s">
        <v>981</v>
      </c>
      <c r="E796" s="47">
        <v>65</v>
      </c>
      <c r="F796" s="14" t="s">
        <v>21</v>
      </c>
      <c r="G796" s="15" t="s">
        <v>43</v>
      </c>
      <c r="H796" s="16" t="s">
        <v>982</v>
      </c>
      <c r="I796" s="16" t="str">
        <f t="shared" si="43"/>
        <v>ce.0540052@ac-nancy-metz.fr</v>
      </c>
      <c r="J796" s="14" t="s">
        <v>996</v>
      </c>
      <c r="K796" s="14">
        <v>46</v>
      </c>
      <c r="L796" s="62">
        <f t="shared" si="44"/>
        <v>7.666666666666667</v>
      </c>
      <c r="M796" s="14">
        <f t="shared" si="45"/>
        <v>8</v>
      </c>
      <c r="N796" s="18"/>
      <c r="O796" s="18"/>
      <c r="P796" s="18"/>
      <c r="Q796" s="18"/>
      <c r="R796" s="460"/>
      <c r="S796" s="32" t="s">
        <v>1195</v>
      </c>
      <c r="T796" s="473">
        <v>45055</v>
      </c>
      <c r="U796" s="473">
        <v>45056</v>
      </c>
      <c r="V796" s="199" t="s">
        <v>1196</v>
      </c>
      <c r="W796" s="588"/>
      <c r="X796" s="12" t="s">
        <v>219</v>
      </c>
    </row>
    <row r="797" spans="1:24" s="1" customFormat="1" ht="39.75" customHeight="1" x14ac:dyDescent="0.25">
      <c r="A797" s="1401"/>
      <c r="B797" s="584"/>
      <c r="C797" s="1401"/>
      <c r="D797" s="12" t="s">
        <v>981</v>
      </c>
      <c r="E797" s="68">
        <v>62</v>
      </c>
      <c r="F797" s="275" t="s">
        <v>35</v>
      </c>
      <c r="G797" s="421" t="s">
        <v>998</v>
      </c>
      <c r="H797" s="310" t="s">
        <v>744</v>
      </c>
      <c r="I797" s="310" t="str">
        <f t="shared" si="43"/>
        <v>ce.0542262@ac-nancy-metz.fr</v>
      </c>
      <c r="J797" s="275" t="s">
        <v>999</v>
      </c>
      <c r="K797" s="275">
        <v>60</v>
      </c>
      <c r="L797" s="62">
        <f t="shared" si="44"/>
        <v>10</v>
      </c>
      <c r="M797" s="275">
        <f t="shared" si="45"/>
        <v>10</v>
      </c>
      <c r="N797" s="312"/>
      <c r="O797" s="312"/>
      <c r="P797" s="312"/>
      <c r="Q797" s="312"/>
      <c r="R797" s="460"/>
      <c r="S797" s="32" t="s">
        <v>1195</v>
      </c>
      <c r="T797" s="473">
        <v>45055</v>
      </c>
      <c r="U797" s="473">
        <v>45056</v>
      </c>
      <c r="V797" s="199" t="s">
        <v>1196</v>
      </c>
      <c r="W797" s="588"/>
      <c r="X797" s="12" t="s">
        <v>219</v>
      </c>
    </row>
    <row r="798" spans="1:24" s="1" customFormat="1" ht="18.75" customHeight="1" x14ac:dyDescent="0.25">
      <c r="A798" s="1401"/>
      <c r="B798" s="584"/>
      <c r="C798" s="1401"/>
      <c r="D798" s="12" t="s">
        <v>981</v>
      </c>
      <c r="E798" s="47">
        <v>65</v>
      </c>
      <c r="F798" s="14" t="s">
        <v>21</v>
      </c>
      <c r="G798" s="15" t="s">
        <v>1000</v>
      </c>
      <c r="H798" s="16" t="s">
        <v>1001</v>
      </c>
      <c r="I798" s="16" t="str">
        <f t="shared" si="43"/>
        <v>ce.0540071@ac-nancy-metz.fr</v>
      </c>
      <c r="J798" s="14" t="s">
        <v>1002</v>
      </c>
      <c r="K798" s="14">
        <v>43</v>
      </c>
      <c r="L798" s="62">
        <f t="shared" si="44"/>
        <v>7.166666666666667</v>
      </c>
      <c r="M798" s="14">
        <f t="shared" si="45"/>
        <v>8</v>
      </c>
      <c r="N798" s="18"/>
      <c r="O798" s="18"/>
      <c r="P798" s="18"/>
      <c r="Q798" s="18"/>
      <c r="R798" s="460"/>
      <c r="S798" s="32" t="s">
        <v>1195</v>
      </c>
      <c r="T798" s="473">
        <v>45055</v>
      </c>
      <c r="U798" s="473">
        <v>45056</v>
      </c>
      <c r="V798" s="199" t="s">
        <v>1196</v>
      </c>
      <c r="W798" s="588"/>
      <c r="X798" s="12" t="s">
        <v>219</v>
      </c>
    </row>
    <row r="799" spans="1:24" s="1" customFormat="1" ht="18.75" customHeight="1" x14ac:dyDescent="0.25">
      <c r="A799" s="584" t="s">
        <v>54</v>
      </c>
      <c r="B799" s="584"/>
      <c r="C799" s="11" t="s">
        <v>55</v>
      </c>
      <c r="D799" s="12"/>
      <c r="E799" s="47"/>
      <c r="F799" s="459"/>
      <c r="G799" s="39"/>
      <c r="H799" s="40"/>
      <c r="I799" s="40"/>
      <c r="J799" s="12"/>
      <c r="K799" s="12"/>
      <c r="L799" s="12"/>
      <c r="M799" s="12"/>
      <c r="N799" s="41"/>
      <c r="O799" s="41"/>
      <c r="P799" s="41"/>
      <c r="Q799" s="41"/>
      <c r="R799" s="42"/>
      <c r="S799" s="41"/>
      <c r="T799" s="43"/>
      <c r="U799" s="43"/>
      <c r="V799" s="199"/>
      <c r="W799" s="588"/>
      <c r="X799" s="12"/>
    </row>
    <row r="800" spans="1:24" s="1" customFormat="1" ht="18.75" x14ac:dyDescent="0.3">
      <c r="A800" s="589"/>
      <c r="B800" s="589"/>
      <c r="C800" s="57"/>
      <c r="D800" s="12"/>
      <c r="E800" s="12"/>
      <c r="F800" s="12"/>
      <c r="G800" s="39"/>
      <c r="H800" s="40"/>
      <c r="I800" s="40"/>
      <c r="J800" s="12"/>
      <c r="K800" s="12"/>
      <c r="L800" s="62">
        <f t="shared" ref="L800:L841" si="47">K800/6</f>
        <v>0</v>
      </c>
      <c r="M800" s="12"/>
      <c r="N800" s="41"/>
      <c r="O800" s="41"/>
      <c r="P800" s="41"/>
      <c r="Q800" s="41"/>
      <c r="R800" s="42"/>
      <c r="S800" s="41"/>
      <c r="T800" s="43"/>
      <c r="U800" s="43"/>
      <c r="V800" s="199"/>
      <c r="W800" s="588"/>
      <c r="X800" s="12"/>
    </row>
    <row r="801" spans="1:27" ht="18.75" customHeight="1" x14ac:dyDescent="0.25">
      <c r="A801" s="1401">
        <v>90</v>
      </c>
      <c r="B801" s="584"/>
      <c r="C801" s="1402">
        <v>44</v>
      </c>
      <c r="D801" s="12" t="s">
        <v>531</v>
      </c>
      <c r="E801" s="47">
        <v>52</v>
      </c>
      <c r="F801" s="188" t="s">
        <v>32</v>
      </c>
      <c r="G801" s="422" t="s">
        <v>1004</v>
      </c>
      <c r="H801" s="423" t="s">
        <v>1005</v>
      </c>
      <c r="I801" s="190" t="str">
        <f t="shared" ref="I801:I841" si="48">"ce."&amp;LEFT(J801,7)&amp;"@ac-nancy-metz.fr"</f>
        <v>ce.0570144@ac-nancy-metz.fr</v>
      </c>
      <c r="J801" s="424" t="s">
        <v>1006</v>
      </c>
      <c r="K801" s="424">
        <v>71</v>
      </c>
      <c r="L801" s="62">
        <f t="shared" si="47"/>
        <v>11.833333333333334</v>
      </c>
      <c r="M801" s="188">
        <f t="shared" ref="M801:M841" si="49">ROUNDUP(L801,0)</f>
        <v>12</v>
      </c>
      <c r="N801" s="191">
        <f>SUM(M801:M807)</f>
        <v>65</v>
      </c>
      <c r="O801" s="191"/>
      <c r="P801" s="191"/>
      <c r="Q801" s="21" t="s">
        <v>1129</v>
      </c>
      <c r="R801" s="644" t="s">
        <v>1197</v>
      </c>
      <c r="S801" s="623" t="s">
        <v>1195</v>
      </c>
      <c r="T801" s="474">
        <v>45055</v>
      </c>
      <c r="U801" s="474">
        <v>45056</v>
      </c>
      <c r="V801" s="199" t="s">
        <v>1198</v>
      </c>
      <c r="W801" s="611"/>
      <c r="X801" s="12" t="s">
        <v>257</v>
      </c>
    </row>
    <row r="802" spans="1:27" ht="18.75" customHeight="1" x14ac:dyDescent="0.25">
      <c r="A802" s="1401"/>
      <c r="B802" s="584"/>
      <c r="C802" s="1402"/>
      <c r="D802" s="12" t="s">
        <v>936</v>
      </c>
      <c r="E802" s="47">
        <v>52</v>
      </c>
      <c r="F802" s="188" t="s">
        <v>21</v>
      </c>
      <c r="G802" s="189" t="s">
        <v>451</v>
      </c>
      <c r="H802" s="190" t="s">
        <v>817</v>
      </c>
      <c r="I802" s="190" t="str">
        <f t="shared" si="48"/>
        <v>ce.0572477@ac-nancy-metz.fr</v>
      </c>
      <c r="J802" s="188" t="s">
        <v>1010</v>
      </c>
      <c r="K802" s="188">
        <v>30</v>
      </c>
      <c r="L802" s="62">
        <f t="shared" si="47"/>
        <v>5</v>
      </c>
      <c r="M802" s="188">
        <f t="shared" si="49"/>
        <v>5</v>
      </c>
      <c r="N802" s="191"/>
      <c r="O802" s="191"/>
      <c r="P802" s="191"/>
      <c r="Q802" s="191"/>
      <c r="R802" s="644"/>
      <c r="S802" s="623" t="s">
        <v>1195</v>
      </c>
      <c r="T802" s="474">
        <v>45055</v>
      </c>
      <c r="U802" s="474">
        <v>45056</v>
      </c>
      <c r="V802" s="199" t="s">
        <v>1198</v>
      </c>
      <c r="W802" s="611"/>
      <c r="X802" s="12" t="s">
        <v>257</v>
      </c>
    </row>
    <row r="803" spans="1:27" ht="18.75" customHeight="1" x14ac:dyDescent="0.25">
      <c r="A803" s="1401"/>
      <c r="B803" s="584"/>
      <c r="C803" s="1402"/>
      <c r="D803" s="12" t="s">
        <v>936</v>
      </c>
      <c r="E803" s="47">
        <v>52</v>
      </c>
      <c r="F803" s="188" t="s">
        <v>21</v>
      </c>
      <c r="G803" s="189" t="s">
        <v>1012</v>
      </c>
      <c r="H803" s="190" t="s">
        <v>1013</v>
      </c>
      <c r="I803" s="190" t="str">
        <f t="shared" si="48"/>
        <v>ce.0573754@ac-nancy-metz.fr</v>
      </c>
      <c r="J803" s="188" t="s">
        <v>1014</v>
      </c>
      <c r="K803" s="188">
        <v>43</v>
      </c>
      <c r="L803" s="62">
        <f t="shared" si="47"/>
        <v>7.166666666666667</v>
      </c>
      <c r="M803" s="188">
        <f t="shared" si="49"/>
        <v>8</v>
      </c>
      <c r="N803" s="191"/>
      <c r="O803" s="191"/>
      <c r="P803" s="191"/>
      <c r="Q803" s="191"/>
      <c r="R803" s="644"/>
      <c r="S803" s="623" t="s">
        <v>1195</v>
      </c>
      <c r="T803" s="474">
        <v>45055</v>
      </c>
      <c r="U803" s="474">
        <v>45056</v>
      </c>
      <c r="V803" s="199" t="s">
        <v>1198</v>
      </c>
      <c r="W803" s="611"/>
      <c r="X803" s="12" t="s">
        <v>257</v>
      </c>
    </row>
    <row r="804" spans="1:27" ht="18.75" customHeight="1" x14ac:dyDescent="0.25">
      <c r="A804" s="1401"/>
      <c r="B804" s="584"/>
      <c r="C804" s="1402"/>
      <c r="D804" s="12" t="s">
        <v>936</v>
      </c>
      <c r="E804" s="47">
        <v>52</v>
      </c>
      <c r="F804" s="188" t="s">
        <v>32</v>
      </c>
      <c r="G804" s="189" t="s">
        <v>1015</v>
      </c>
      <c r="H804" s="190" t="s">
        <v>469</v>
      </c>
      <c r="I804" s="190" t="str">
        <f t="shared" si="48"/>
        <v>ce.0570061@ac-nancy-metz.fr</v>
      </c>
      <c r="J804" s="424" t="s">
        <v>1016</v>
      </c>
      <c r="K804" s="424">
        <v>77</v>
      </c>
      <c r="L804" s="62">
        <f t="shared" si="47"/>
        <v>12.833333333333334</v>
      </c>
      <c r="M804" s="188">
        <f t="shared" si="49"/>
        <v>13</v>
      </c>
      <c r="N804" s="191"/>
      <c r="O804" s="191"/>
      <c r="P804" s="191"/>
      <c r="Q804" s="191"/>
      <c r="R804" s="644"/>
      <c r="S804" s="623" t="s">
        <v>1195</v>
      </c>
      <c r="T804" s="474">
        <v>45055</v>
      </c>
      <c r="U804" s="474">
        <v>45056</v>
      </c>
      <c r="V804" s="199" t="s">
        <v>1198</v>
      </c>
      <c r="W804" s="588"/>
      <c r="X804" s="12" t="s">
        <v>257</v>
      </c>
    </row>
    <row r="805" spans="1:27" ht="18.75" customHeight="1" x14ac:dyDescent="0.25">
      <c r="A805" s="1401"/>
      <c r="B805" s="584"/>
      <c r="C805" s="1402"/>
      <c r="D805" s="12" t="s">
        <v>936</v>
      </c>
      <c r="E805" s="68">
        <v>61</v>
      </c>
      <c r="F805" s="377" t="s">
        <v>21</v>
      </c>
      <c r="G805" s="375" t="s">
        <v>1017</v>
      </c>
      <c r="H805" s="376" t="s">
        <v>545</v>
      </c>
      <c r="I805" s="376" t="str">
        <f t="shared" si="48"/>
        <v>ce.0572754@ac-nancy-metz.fr</v>
      </c>
      <c r="J805" s="377" t="s">
        <v>1018</v>
      </c>
      <c r="K805" s="377">
        <v>30</v>
      </c>
      <c r="L805" s="62">
        <f t="shared" si="47"/>
        <v>5</v>
      </c>
      <c r="M805" s="377">
        <f t="shared" si="49"/>
        <v>5</v>
      </c>
      <c r="N805" s="378"/>
      <c r="O805" s="378"/>
      <c r="P805" s="378"/>
      <c r="Q805" s="378"/>
      <c r="R805" s="644"/>
      <c r="S805" s="623" t="s">
        <v>1195</v>
      </c>
      <c r="T805" s="475">
        <v>45055</v>
      </c>
      <c r="U805" s="475">
        <v>45056</v>
      </c>
      <c r="V805" s="199" t="s">
        <v>1198</v>
      </c>
      <c r="W805" s="588"/>
      <c r="X805" s="12" t="s">
        <v>257</v>
      </c>
    </row>
    <row r="806" spans="1:27" s="834" customFormat="1" ht="18.75" customHeight="1" x14ac:dyDescent="0.25">
      <c r="A806" s="1401"/>
      <c r="B806" s="830"/>
      <c r="C806" s="1402"/>
      <c r="D806" s="831" t="s">
        <v>936</v>
      </c>
      <c r="E806" s="930">
        <v>61</v>
      </c>
      <c r="F806" s="715" t="s">
        <v>21</v>
      </c>
      <c r="G806" s="772" t="s">
        <v>1019</v>
      </c>
      <c r="H806" s="773" t="s">
        <v>1020</v>
      </c>
      <c r="I806" s="773" t="str">
        <f t="shared" si="48"/>
        <v>ce.0572015@ac-nancy-metz.fr</v>
      </c>
      <c r="J806" s="715" t="s">
        <v>1021</v>
      </c>
      <c r="K806" s="715">
        <v>48</v>
      </c>
      <c r="L806" s="715">
        <f t="shared" si="47"/>
        <v>8</v>
      </c>
      <c r="M806" s="715">
        <v>15</v>
      </c>
      <c r="N806" s="774"/>
      <c r="O806" s="774"/>
      <c r="P806" s="774"/>
      <c r="Q806" s="774"/>
      <c r="R806" s="694"/>
      <c r="S806" s="592" t="s">
        <v>1195</v>
      </c>
      <c r="T806" s="795">
        <v>45055</v>
      </c>
      <c r="U806" s="795">
        <v>45056</v>
      </c>
      <c r="V806" s="937" t="s">
        <v>1198</v>
      </c>
      <c r="W806" s="831"/>
      <c r="X806" s="831" t="s">
        <v>257</v>
      </c>
      <c r="AA806" s="841" t="s">
        <v>1199</v>
      </c>
    </row>
    <row r="807" spans="1:27" ht="18.75" customHeight="1" x14ac:dyDescent="0.25">
      <c r="A807" s="1401"/>
      <c r="B807" s="584"/>
      <c r="C807" s="1402"/>
      <c r="D807" s="12" t="s">
        <v>936</v>
      </c>
      <c r="E807" s="13">
        <v>10</v>
      </c>
      <c r="F807" s="194" t="s">
        <v>21</v>
      </c>
      <c r="G807" s="244" t="s">
        <v>294</v>
      </c>
      <c r="H807" s="193" t="s">
        <v>469</v>
      </c>
      <c r="I807" s="193" t="str">
        <f t="shared" si="48"/>
        <v>ce.0572348@ac-nancy-metz.fr</v>
      </c>
      <c r="J807" s="194" t="s">
        <v>1023</v>
      </c>
      <c r="K807" s="194">
        <v>39</v>
      </c>
      <c r="L807" s="62">
        <f t="shared" si="47"/>
        <v>6.5</v>
      </c>
      <c r="M807" s="194">
        <f t="shared" si="49"/>
        <v>7</v>
      </c>
      <c r="N807" s="243"/>
      <c r="O807" s="243"/>
      <c r="P807" s="243"/>
      <c r="Q807" s="243"/>
      <c r="R807" s="644"/>
      <c r="S807" s="623" t="s">
        <v>1195</v>
      </c>
      <c r="T807" s="457">
        <v>45055</v>
      </c>
      <c r="U807" s="457">
        <v>45056</v>
      </c>
      <c r="V807" s="199" t="s">
        <v>1198</v>
      </c>
      <c r="W807" s="588"/>
      <c r="X807" s="12" t="s">
        <v>257</v>
      </c>
    </row>
    <row r="808" spans="1:27" ht="18.75" customHeight="1" x14ac:dyDescent="0.25">
      <c r="A808" s="584" t="s">
        <v>55</v>
      </c>
      <c r="B808" s="584"/>
      <c r="C808" s="11" t="s">
        <v>103</v>
      </c>
      <c r="D808" s="12"/>
      <c r="E808" s="13"/>
      <c r="F808" s="12"/>
      <c r="G808" s="39"/>
      <c r="H808" s="40"/>
      <c r="I808" s="40"/>
      <c r="J808" s="12"/>
      <c r="K808" s="12"/>
      <c r="L808" s="12"/>
      <c r="M808" s="12"/>
      <c r="N808" s="41"/>
      <c r="O808" s="41"/>
      <c r="P808" s="41"/>
      <c r="Q808" s="41"/>
      <c r="R808" s="42"/>
      <c r="S808" s="41"/>
      <c r="T808" s="43"/>
      <c r="U808" s="43"/>
      <c r="V808" s="199"/>
      <c r="W808" s="588"/>
      <c r="X808" s="12"/>
    </row>
    <row r="809" spans="1:27" ht="18.75" x14ac:dyDescent="0.3">
      <c r="A809" s="589"/>
      <c r="B809" s="589"/>
      <c r="C809" s="57"/>
      <c r="D809" s="12"/>
      <c r="E809" s="12"/>
      <c r="F809" s="12"/>
      <c r="G809" s="12"/>
      <c r="H809" s="12"/>
      <c r="I809" s="12"/>
      <c r="J809" s="12"/>
      <c r="K809" s="12"/>
      <c r="L809" s="62">
        <f t="shared" si="47"/>
        <v>0</v>
      </c>
      <c r="M809" s="12"/>
      <c r="N809" s="41"/>
      <c r="O809" s="41"/>
      <c r="P809" s="41"/>
      <c r="Q809" s="41"/>
      <c r="R809" s="42"/>
      <c r="S809" s="41"/>
      <c r="T809" s="43"/>
      <c r="U809" s="43"/>
      <c r="V809" s="199"/>
      <c r="W809" s="588"/>
      <c r="X809" s="12"/>
    </row>
    <row r="810" spans="1:27" ht="18.75" customHeight="1" x14ac:dyDescent="0.25">
      <c r="A810" s="1401">
        <v>91</v>
      </c>
      <c r="B810" s="584"/>
      <c r="C810" s="1402">
        <v>42</v>
      </c>
      <c r="D810" s="12" t="s">
        <v>56</v>
      </c>
      <c r="E810" s="13">
        <v>32</v>
      </c>
      <c r="F810" s="409" t="s">
        <v>21</v>
      </c>
      <c r="G810" s="410" t="s">
        <v>866</v>
      </c>
      <c r="H810" s="411" t="s">
        <v>953</v>
      </c>
      <c r="I810" s="411" t="str">
        <f t="shared" si="48"/>
        <v>ce.0541579@ac-nancy-metz.fr</v>
      </c>
      <c r="J810" s="409" t="s">
        <v>954</v>
      </c>
      <c r="K810" s="409">
        <v>53</v>
      </c>
      <c r="L810" s="62">
        <f t="shared" si="47"/>
        <v>8.8333333333333339</v>
      </c>
      <c r="M810" s="409">
        <f t="shared" si="49"/>
        <v>9</v>
      </c>
      <c r="N810" s="412">
        <f>SUM(M810:M817)</f>
        <v>68</v>
      </c>
      <c r="O810" s="412"/>
      <c r="P810" s="412"/>
      <c r="Q810" s="412"/>
      <c r="R810" s="696" t="s">
        <v>1200</v>
      </c>
      <c r="S810" s="652" t="s">
        <v>1195</v>
      </c>
      <c r="T810" s="476">
        <v>45055</v>
      </c>
      <c r="U810" s="476">
        <v>45056</v>
      </c>
      <c r="V810" s="199" t="s">
        <v>1201</v>
      </c>
      <c r="W810" s="611"/>
      <c r="X810" s="12" t="s">
        <v>28</v>
      </c>
    </row>
    <row r="811" spans="1:27" ht="18.75" customHeight="1" x14ac:dyDescent="0.25">
      <c r="A811" s="1401"/>
      <c r="B811" s="584"/>
      <c r="C811" s="1402"/>
      <c r="D811" s="12" t="s">
        <v>63</v>
      </c>
      <c r="E811" s="13">
        <v>32</v>
      </c>
      <c r="F811" s="409" t="s">
        <v>21</v>
      </c>
      <c r="G811" s="410" t="s">
        <v>957</v>
      </c>
      <c r="H811" s="411" t="s">
        <v>958</v>
      </c>
      <c r="I811" s="411" t="str">
        <f t="shared" si="48"/>
        <v>ce.0541336@ac-nancy-metz.fr</v>
      </c>
      <c r="J811" s="409" t="s">
        <v>959</v>
      </c>
      <c r="K811" s="409">
        <v>32</v>
      </c>
      <c r="L811" s="62">
        <f t="shared" si="47"/>
        <v>5.333333333333333</v>
      </c>
      <c r="M811" s="409">
        <f t="shared" si="49"/>
        <v>6</v>
      </c>
      <c r="N811" s="412"/>
      <c r="O811" s="412"/>
      <c r="P811" s="412"/>
      <c r="Q811" s="412"/>
      <c r="R811" s="696"/>
      <c r="S811" s="652" t="s">
        <v>1195</v>
      </c>
      <c r="T811" s="476">
        <v>45055</v>
      </c>
      <c r="U811" s="476">
        <v>45056</v>
      </c>
      <c r="V811" s="199" t="s">
        <v>1201</v>
      </c>
      <c r="W811" s="611"/>
      <c r="X811" s="12" t="s">
        <v>28</v>
      </c>
    </row>
    <row r="812" spans="1:27" ht="18.75" customHeight="1" x14ac:dyDescent="0.25">
      <c r="A812" s="1401"/>
      <c r="B812" s="584"/>
      <c r="C812" s="1402"/>
      <c r="D812" s="12" t="s">
        <v>63</v>
      </c>
      <c r="E812" s="13">
        <v>32</v>
      </c>
      <c r="F812" s="409" t="s">
        <v>21</v>
      </c>
      <c r="G812" s="410" t="s">
        <v>294</v>
      </c>
      <c r="H812" s="411" t="s">
        <v>960</v>
      </c>
      <c r="I812" s="411" t="str">
        <f t="shared" si="48"/>
        <v>ce.0542349@ac-nancy-metz.fr</v>
      </c>
      <c r="J812" s="409" t="s">
        <v>961</v>
      </c>
      <c r="K812" s="409">
        <v>39</v>
      </c>
      <c r="L812" s="62">
        <f t="shared" si="47"/>
        <v>6.5</v>
      </c>
      <c r="M812" s="409">
        <f t="shared" si="49"/>
        <v>7</v>
      </c>
      <c r="N812" s="412"/>
      <c r="O812" s="412"/>
      <c r="P812" s="412"/>
      <c r="Q812" s="412"/>
      <c r="R812" s="696"/>
      <c r="S812" s="652" t="s">
        <v>1195</v>
      </c>
      <c r="T812" s="476">
        <v>45055</v>
      </c>
      <c r="U812" s="476">
        <v>45056</v>
      </c>
      <c r="V812" s="199" t="s">
        <v>1201</v>
      </c>
      <c r="W812" s="611"/>
      <c r="X812" s="12" t="s">
        <v>28</v>
      </c>
    </row>
    <row r="813" spans="1:27" ht="18.75" customHeight="1" x14ac:dyDescent="0.25">
      <c r="A813" s="1401"/>
      <c r="B813" s="584"/>
      <c r="C813" s="1402"/>
      <c r="D813" s="12" t="s">
        <v>63</v>
      </c>
      <c r="E813" s="13">
        <v>46</v>
      </c>
      <c r="F813" s="415" t="s">
        <v>32</v>
      </c>
      <c r="G813" s="416" t="s">
        <v>963</v>
      </c>
      <c r="H813" s="417" t="s">
        <v>964</v>
      </c>
      <c r="I813" s="417" t="str">
        <f t="shared" si="48"/>
        <v>ce.0540032@ac-nancy-metz.fr</v>
      </c>
      <c r="J813" s="418" t="s">
        <v>965</v>
      </c>
      <c r="K813" s="418">
        <v>53</v>
      </c>
      <c r="L813" s="62">
        <f t="shared" si="47"/>
        <v>8.8333333333333339</v>
      </c>
      <c r="M813" s="415">
        <f t="shared" si="49"/>
        <v>9</v>
      </c>
      <c r="N813" s="419"/>
      <c r="O813" s="419"/>
      <c r="P813" s="419"/>
      <c r="Q813" s="21" t="s">
        <v>1129</v>
      </c>
      <c r="R813" s="696"/>
      <c r="S813" s="652" t="s">
        <v>1195</v>
      </c>
      <c r="T813" s="477">
        <v>45055</v>
      </c>
      <c r="U813" s="477">
        <v>45056</v>
      </c>
      <c r="V813" s="199" t="s">
        <v>1201</v>
      </c>
      <c r="W813" s="588"/>
      <c r="X813" s="12" t="s">
        <v>28</v>
      </c>
    </row>
    <row r="814" spans="1:27" ht="18.75" customHeight="1" x14ac:dyDescent="0.25">
      <c r="A814" s="1401"/>
      <c r="B814" s="584"/>
      <c r="C814" s="1402"/>
      <c r="D814" s="12" t="s">
        <v>63</v>
      </c>
      <c r="E814" s="13">
        <v>46</v>
      </c>
      <c r="F814" s="415" t="s">
        <v>21</v>
      </c>
      <c r="G814" s="416" t="s">
        <v>966</v>
      </c>
      <c r="H814" s="417" t="s">
        <v>964</v>
      </c>
      <c r="I814" s="417" t="str">
        <f t="shared" si="48"/>
        <v>ce.0541334@ac-nancy-metz.fr</v>
      </c>
      <c r="J814" s="415" t="s">
        <v>967</v>
      </c>
      <c r="K814" s="415">
        <v>33</v>
      </c>
      <c r="L814" s="62">
        <f t="shared" si="47"/>
        <v>5.5</v>
      </c>
      <c r="M814" s="415">
        <f t="shared" si="49"/>
        <v>6</v>
      </c>
      <c r="N814" s="419"/>
      <c r="O814" s="419"/>
      <c r="P814" s="419"/>
      <c r="Q814" s="419"/>
      <c r="R814" s="696"/>
      <c r="S814" s="652" t="s">
        <v>1195</v>
      </c>
      <c r="T814" s="477">
        <v>45055</v>
      </c>
      <c r="U814" s="477">
        <v>45056</v>
      </c>
      <c r="V814" s="199" t="s">
        <v>1201</v>
      </c>
      <c r="W814" s="588"/>
      <c r="X814" s="12" t="s">
        <v>28</v>
      </c>
    </row>
    <row r="815" spans="1:27" ht="18.75" customHeight="1" x14ac:dyDescent="0.25">
      <c r="A815" s="1401"/>
      <c r="B815" s="584"/>
      <c r="C815" s="1402"/>
      <c r="D815" s="12" t="s">
        <v>63</v>
      </c>
      <c r="E815" s="13">
        <v>46</v>
      </c>
      <c r="F815" s="415" t="s">
        <v>21</v>
      </c>
      <c r="G815" s="416" t="s">
        <v>968</v>
      </c>
      <c r="H815" s="417" t="s">
        <v>964</v>
      </c>
      <c r="I815" s="417" t="str">
        <f t="shared" si="48"/>
        <v>ce.0541288@ac-nancy-metz.fr</v>
      </c>
      <c r="J815" s="415" t="s">
        <v>969</v>
      </c>
      <c r="K815" s="415">
        <v>39</v>
      </c>
      <c r="L815" s="62">
        <f t="shared" si="47"/>
        <v>6.5</v>
      </c>
      <c r="M815" s="415">
        <f t="shared" si="49"/>
        <v>7</v>
      </c>
      <c r="N815" s="419"/>
      <c r="O815" s="419"/>
      <c r="P815" s="419"/>
      <c r="Q815" s="419"/>
      <c r="R815" s="696"/>
      <c r="S815" s="652" t="s">
        <v>1195</v>
      </c>
      <c r="T815" s="477">
        <v>45055</v>
      </c>
      <c r="U815" s="477">
        <v>45056</v>
      </c>
      <c r="V815" s="199" t="s">
        <v>1201</v>
      </c>
      <c r="W815" s="588"/>
      <c r="X815" s="12" t="s">
        <v>28</v>
      </c>
    </row>
    <row r="816" spans="1:27" ht="18.75" customHeight="1" x14ac:dyDescent="0.25">
      <c r="A816" s="1401"/>
      <c r="B816" s="584"/>
      <c r="C816" s="1402"/>
      <c r="D816" s="12" t="s">
        <v>63</v>
      </c>
      <c r="E816" s="13">
        <v>46</v>
      </c>
      <c r="F816" s="415" t="s">
        <v>50</v>
      </c>
      <c r="G816" s="416" t="s">
        <v>72</v>
      </c>
      <c r="H816" s="417" t="s">
        <v>970</v>
      </c>
      <c r="I816" s="417" t="str">
        <f t="shared" si="48"/>
        <v>ce.0540030@ac-nancy-metz.fr</v>
      </c>
      <c r="J816" s="415" t="s">
        <v>971</v>
      </c>
      <c r="K816" s="415">
        <v>120</v>
      </c>
      <c r="L816" s="62">
        <f t="shared" si="47"/>
        <v>20</v>
      </c>
      <c r="M816" s="415">
        <f t="shared" si="49"/>
        <v>20</v>
      </c>
      <c r="N816" s="419"/>
      <c r="O816" s="419"/>
      <c r="P816" s="419"/>
      <c r="Q816" s="419"/>
      <c r="R816" s="696"/>
      <c r="S816" s="652" t="s">
        <v>1195</v>
      </c>
      <c r="T816" s="477">
        <v>45055</v>
      </c>
      <c r="U816" s="477">
        <v>45056</v>
      </c>
      <c r="V816" s="199" t="s">
        <v>1201</v>
      </c>
      <c r="W816" s="588"/>
      <c r="X816" s="12" t="s">
        <v>28</v>
      </c>
    </row>
    <row r="817" spans="1:29" ht="18.75" customHeight="1" x14ac:dyDescent="0.25">
      <c r="A817" s="1401"/>
      <c r="B817" s="584"/>
      <c r="C817" s="1402"/>
      <c r="D817" s="12" t="s">
        <v>63</v>
      </c>
      <c r="E817" s="13">
        <v>46</v>
      </c>
      <c r="F817" s="415" t="s">
        <v>21</v>
      </c>
      <c r="G817" s="416" t="s">
        <v>972</v>
      </c>
      <c r="H817" s="417" t="s">
        <v>973</v>
      </c>
      <c r="I817" s="417" t="str">
        <f t="shared" si="48"/>
        <v>ce.0540088@ac-nancy-metz.fr</v>
      </c>
      <c r="J817" s="415" t="s">
        <v>974</v>
      </c>
      <c r="K817" s="415">
        <v>22</v>
      </c>
      <c r="L817" s="62">
        <f t="shared" si="47"/>
        <v>3.6666666666666665</v>
      </c>
      <c r="M817" s="415">
        <f t="shared" si="49"/>
        <v>4</v>
      </c>
      <c r="N817" s="419"/>
      <c r="O817" s="419"/>
      <c r="P817" s="419"/>
      <c r="Q817" s="419"/>
      <c r="R817" s="696"/>
      <c r="S817" s="652" t="s">
        <v>1195</v>
      </c>
      <c r="T817" s="477">
        <v>45055</v>
      </c>
      <c r="U817" s="477">
        <v>45056</v>
      </c>
      <c r="V817" s="199" t="s">
        <v>1201</v>
      </c>
      <c r="W817" s="588"/>
      <c r="X817" s="12" t="s">
        <v>28</v>
      </c>
    </row>
    <row r="818" spans="1:29" ht="18.75" customHeight="1" x14ac:dyDescent="0.25">
      <c r="A818" s="10" t="s">
        <v>103</v>
      </c>
      <c r="B818" s="10"/>
      <c r="C818" s="11" t="s">
        <v>54</v>
      </c>
      <c r="D818" s="12"/>
      <c r="E818" s="13"/>
      <c r="F818" s="12"/>
      <c r="G818" s="39"/>
      <c r="H818" s="40"/>
      <c r="I818" s="40"/>
      <c r="J818" s="12"/>
      <c r="K818" s="12"/>
      <c r="L818" s="12"/>
      <c r="M818" s="12"/>
      <c r="N818" s="41"/>
      <c r="O818" s="41"/>
      <c r="P818" s="41"/>
      <c r="Q818" s="41"/>
      <c r="R818" s="42"/>
      <c r="S818" s="41"/>
      <c r="T818" s="43"/>
      <c r="U818" s="43"/>
      <c r="V818" s="199"/>
      <c r="W818" s="588"/>
      <c r="X818" s="12"/>
    </row>
    <row r="819" spans="1:29" ht="18.75" x14ac:dyDescent="0.3">
      <c r="A819" s="57"/>
      <c r="B819" s="57"/>
      <c r="C819" s="57"/>
      <c r="D819" s="12"/>
      <c r="E819" s="47"/>
      <c r="F819" s="12"/>
      <c r="G819" s="39"/>
      <c r="H819" s="40"/>
      <c r="I819" s="40"/>
      <c r="J819" s="12"/>
      <c r="K819" s="12"/>
      <c r="L819" s="62">
        <f t="shared" si="47"/>
        <v>0</v>
      </c>
      <c r="M819" s="12"/>
      <c r="N819" s="41"/>
      <c r="O819" s="41"/>
      <c r="P819" s="41"/>
      <c r="Q819" s="41"/>
      <c r="R819" s="42"/>
      <c r="S819" s="41"/>
      <c r="T819" s="41"/>
      <c r="U819" s="41"/>
      <c r="V819" s="199"/>
      <c r="W819" s="588"/>
      <c r="X819" s="12"/>
    </row>
    <row r="820" spans="1:29" ht="18.75" customHeight="1" x14ac:dyDescent="0.25">
      <c r="A820" s="1403">
        <v>92</v>
      </c>
      <c r="B820" s="585"/>
      <c r="C820" s="1401">
        <v>46</v>
      </c>
      <c r="D820" s="104" t="s">
        <v>788</v>
      </c>
      <c r="E820" s="68">
        <v>72</v>
      </c>
      <c r="F820" s="296" t="s">
        <v>50</v>
      </c>
      <c r="G820" s="297" t="s">
        <v>1038</v>
      </c>
      <c r="H820" s="298" t="s">
        <v>469</v>
      </c>
      <c r="I820" s="298" t="str">
        <f t="shared" si="48"/>
        <v>ce.0573320@ac-nancy-metz.fr</v>
      </c>
      <c r="J820" s="296" t="s">
        <v>1039</v>
      </c>
      <c r="K820" s="296">
        <v>54</v>
      </c>
      <c r="L820" s="62">
        <f t="shared" si="47"/>
        <v>9</v>
      </c>
      <c r="M820" s="296">
        <f t="shared" si="49"/>
        <v>9</v>
      </c>
      <c r="N820" s="299">
        <f>SUM(M820:M825)</f>
        <v>70</v>
      </c>
      <c r="O820" s="299"/>
      <c r="P820" s="299"/>
      <c r="Q820" s="299"/>
      <c r="R820" s="434" t="s">
        <v>1202</v>
      </c>
      <c r="S820" s="299" t="s">
        <v>1203</v>
      </c>
      <c r="T820" s="302">
        <v>45062</v>
      </c>
      <c r="U820" s="302">
        <v>45063</v>
      </c>
      <c r="V820" s="199" t="s">
        <v>1204</v>
      </c>
      <c r="W820" s="611"/>
      <c r="X820" s="12" t="s">
        <v>62</v>
      </c>
    </row>
    <row r="821" spans="1:29" ht="18.75" customHeight="1" x14ac:dyDescent="0.25">
      <c r="A821" s="1401"/>
      <c r="B821" s="584"/>
      <c r="C821" s="1401"/>
      <c r="D821" s="12" t="s">
        <v>788</v>
      </c>
      <c r="E821" s="68">
        <v>72</v>
      </c>
      <c r="F821" s="296" t="s">
        <v>21</v>
      </c>
      <c r="G821" s="297" t="s">
        <v>1043</v>
      </c>
      <c r="H821" s="298" t="s">
        <v>469</v>
      </c>
      <c r="I821" s="298" t="str">
        <f t="shared" si="48"/>
        <v>ce.0570127@ac-nancy-metz.fr</v>
      </c>
      <c r="J821" s="296" t="s">
        <v>1044</v>
      </c>
      <c r="K821" s="296">
        <v>60</v>
      </c>
      <c r="L821" s="62">
        <f t="shared" si="47"/>
        <v>10</v>
      </c>
      <c r="M821" s="296">
        <f t="shared" si="49"/>
        <v>10</v>
      </c>
      <c r="N821" s="299"/>
      <c r="O821" s="299"/>
      <c r="P821" s="299"/>
      <c r="Q821" s="299"/>
      <c r="R821" s="434"/>
      <c r="S821" s="299" t="s">
        <v>1203</v>
      </c>
      <c r="T821" s="302">
        <v>45062</v>
      </c>
      <c r="U821" s="302">
        <v>45063</v>
      </c>
      <c r="V821" s="199" t="s">
        <v>1204</v>
      </c>
      <c r="W821" s="611"/>
      <c r="X821" s="12" t="s">
        <v>62</v>
      </c>
    </row>
    <row r="822" spans="1:29" ht="18.75" customHeight="1" x14ac:dyDescent="0.25">
      <c r="A822" s="1401"/>
      <c r="B822" s="584"/>
      <c r="C822" s="1401"/>
      <c r="D822" s="12" t="s">
        <v>788</v>
      </c>
      <c r="E822" s="68">
        <v>72</v>
      </c>
      <c r="F822" s="296" t="s">
        <v>21</v>
      </c>
      <c r="G822" s="297" t="s">
        <v>1045</v>
      </c>
      <c r="H822" s="298" t="s">
        <v>469</v>
      </c>
      <c r="I822" s="298" t="str">
        <f t="shared" si="48"/>
        <v>ce.0570069@ac-nancy-metz.fr</v>
      </c>
      <c r="J822" s="296" t="s">
        <v>1046</v>
      </c>
      <c r="K822" s="296">
        <v>47</v>
      </c>
      <c r="L822" s="62">
        <f t="shared" si="47"/>
        <v>7.833333333333333</v>
      </c>
      <c r="M822" s="296">
        <f t="shared" si="49"/>
        <v>8</v>
      </c>
      <c r="N822" s="299"/>
      <c r="O822" s="299"/>
      <c r="P822" s="299"/>
      <c r="Q822" s="299"/>
      <c r="R822" s="434"/>
      <c r="S822" s="299" t="s">
        <v>1203</v>
      </c>
      <c r="T822" s="302">
        <v>45062</v>
      </c>
      <c r="U822" s="302">
        <v>45063</v>
      </c>
      <c r="V822" s="199" t="s">
        <v>1204</v>
      </c>
      <c r="W822" s="611"/>
      <c r="X822" s="12" t="s">
        <v>62</v>
      </c>
      <c r="AA822" s="158" t="s">
        <v>1050</v>
      </c>
    </row>
    <row r="823" spans="1:29" s="834" customFormat="1" ht="18.75" customHeight="1" x14ac:dyDescent="0.25">
      <c r="A823" s="1401"/>
      <c r="B823" s="830"/>
      <c r="C823" s="1401"/>
      <c r="D823" s="929" t="s">
        <v>497</v>
      </c>
      <c r="E823" s="930">
        <v>71</v>
      </c>
      <c r="F823" s="717" t="s">
        <v>35</v>
      </c>
      <c r="G823" s="772" t="s">
        <v>928</v>
      </c>
      <c r="H823" s="773" t="s">
        <v>858</v>
      </c>
      <c r="I823" s="773" t="str">
        <f t="shared" si="48"/>
        <v>ce.0572022@ac-nancy-metz.fr</v>
      </c>
      <c r="J823" s="715" t="s">
        <v>929</v>
      </c>
      <c r="K823" s="717">
        <f t="shared" ref="K823" si="50">(L823+12)</f>
        <v>102</v>
      </c>
      <c r="L823" s="715">
        <v>90</v>
      </c>
      <c r="M823" s="717">
        <v>13</v>
      </c>
      <c r="N823" s="715"/>
      <c r="O823" s="718"/>
      <c r="P823" s="718"/>
      <c r="Q823" s="718"/>
      <c r="R823" s="954"/>
      <c r="S823" s="718" t="s">
        <v>1203</v>
      </c>
      <c r="T823" s="971">
        <v>45062</v>
      </c>
      <c r="U823" s="971">
        <v>45063</v>
      </c>
      <c r="V823" s="937" t="s">
        <v>1204</v>
      </c>
      <c r="W823" s="831"/>
      <c r="X823" s="831" t="s">
        <v>62</v>
      </c>
      <c r="AA823" s="841"/>
    </row>
    <row r="824" spans="1:29" ht="36.75" customHeight="1" x14ac:dyDescent="0.25">
      <c r="A824" s="1401"/>
      <c r="B824" s="584"/>
      <c r="C824" s="1401"/>
      <c r="D824" s="12" t="s">
        <v>788</v>
      </c>
      <c r="E824" s="121">
        <v>5</v>
      </c>
      <c r="F824" s="351" t="s">
        <v>50</v>
      </c>
      <c r="G824" s="352" t="s">
        <v>1047</v>
      </c>
      <c r="H824" s="353" t="s">
        <v>469</v>
      </c>
      <c r="I824" s="353" t="str">
        <f t="shared" si="48"/>
        <v>ce.0573281@ac-nancy-metz.fr</v>
      </c>
      <c r="J824" s="351" t="s">
        <v>1048</v>
      </c>
      <c r="K824" s="351">
        <v>116</v>
      </c>
      <c r="L824" s="62">
        <f t="shared" si="47"/>
        <v>19.333333333333332</v>
      </c>
      <c r="M824" s="351">
        <f t="shared" si="49"/>
        <v>20</v>
      </c>
      <c r="N824" s="101"/>
      <c r="O824" s="101"/>
      <c r="P824" s="101"/>
      <c r="Q824" s="432" t="s">
        <v>1049</v>
      </c>
      <c r="R824" s="434"/>
      <c r="S824" s="299" t="s">
        <v>1203</v>
      </c>
      <c r="T824" s="302">
        <v>45062</v>
      </c>
      <c r="U824" s="302">
        <v>45063</v>
      </c>
      <c r="V824" s="199" t="s">
        <v>1204</v>
      </c>
      <c r="W824" s="588"/>
      <c r="X824" s="12" t="s">
        <v>62</v>
      </c>
      <c r="AB824" s="155">
        <v>26</v>
      </c>
      <c r="AC824" s="177">
        <v>13</v>
      </c>
    </row>
    <row r="825" spans="1:29" ht="18.75" customHeight="1" x14ac:dyDescent="0.25">
      <c r="A825" s="1401"/>
      <c r="B825" s="584"/>
      <c r="C825" s="1401"/>
      <c r="D825" s="12" t="s">
        <v>788</v>
      </c>
      <c r="E825" s="121">
        <v>5</v>
      </c>
      <c r="F825" s="351" t="s">
        <v>21</v>
      </c>
      <c r="G825" s="352" t="s">
        <v>1052</v>
      </c>
      <c r="H825" s="353" t="s">
        <v>790</v>
      </c>
      <c r="I825" s="353" t="str">
        <f t="shared" si="48"/>
        <v>ce.0572166@ac-nancy-metz.fr</v>
      </c>
      <c r="J825" s="351" t="s">
        <v>1053</v>
      </c>
      <c r="K825" s="351">
        <v>56</v>
      </c>
      <c r="L825" s="62">
        <f t="shared" si="47"/>
        <v>9.3333333333333339</v>
      </c>
      <c r="M825" s="351">
        <f t="shared" si="49"/>
        <v>10</v>
      </c>
      <c r="N825" s="101"/>
      <c r="O825" s="101"/>
      <c r="P825" s="101"/>
      <c r="Q825" s="101"/>
      <c r="R825" s="434"/>
      <c r="S825" s="299" t="s">
        <v>1203</v>
      </c>
      <c r="T825" s="302">
        <v>45062</v>
      </c>
      <c r="U825" s="302">
        <v>45063</v>
      </c>
      <c r="V825" s="199" t="s">
        <v>1204</v>
      </c>
      <c r="W825" s="588"/>
      <c r="X825" s="12" t="s">
        <v>62</v>
      </c>
      <c r="AC825" s="177">
        <v>13</v>
      </c>
    </row>
    <row r="826" spans="1:29" ht="18.75" customHeight="1" x14ac:dyDescent="0.25">
      <c r="A826" s="11" t="s">
        <v>77</v>
      </c>
      <c r="B826" s="11"/>
      <c r="C826" s="11" t="s">
        <v>54</v>
      </c>
      <c r="D826" s="12"/>
      <c r="E826" s="121"/>
      <c r="F826" s="459"/>
      <c r="G826" s="12"/>
      <c r="H826" s="40"/>
      <c r="I826" s="40"/>
      <c r="J826" s="12"/>
      <c r="K826" s="12"/>
      <c r="L826" s="12"/>
      <c r="M826" s="12"/>
      <c r="N826" s="41"/>
      <c r="O826" s="41"/>
      <c r="P826" s="41"/>
      <c r="Q826" s="41"/>
      <c r="R826" s="42"/>
      <c r="S826" s="41"/>
      <c r="T826" s="43"/>
      <c r="U826" s="43"/>
      <c r="V826" s="199"/>
      <c r="W826" s="588"/>
      <c r="X826" s="12"/>
      <c r="AC826" s="177"/>
    </row>
    <row r="827" spans="1:29" ht="18.75" x14ac:dyDescent="0.3">
      <c r="A827" s="57"/>
      <c r="B827" s="57"/>
      <c r="C827" s="57"/>
      <c r="D827" s="12"/>
      <c r="E827" s="12"/>
      <c r="F827" s="12"/>
      <c r="G827" s="12"/>
      <c r="H827" s="12"/>
      <c r="I827" s="12"/>
      <c r="J827" s="12"/>
      <c r="K827" s="12"/>
      <c r="L827" s="62">
        <f t="shared" si="47"/>
        <v>0</v>
      </c>
      <c r="M827" s="12"/>
      <c r="N827" s="41"/>
      <c r="O827" s="41"/>
      <c r="P827" s="41"/>
      <c r="Q827" s="41"/>
      <c r="R827" s="42"/>
      <c r="S827" s="41"/>
      <c r="T827" s="41"/>
      <c r="U827" s="41"/>
      <c r="V827" s="199"/>
      <c r="W827" s="588"/>
      <c r="X827" s="12"/>
    </row>
    <row r="828" spans="1:29" ht="18.75" customHeight="1" x14ac:dyDescent="0.25">
      <c r="A828" s="1401">
        <v>93</v>
      </c>
      <c r="B828" s="584"/>
      <c r="C828" s="1402">
        <v>47</v>
      </c>
      <c r="D828" s="12" t="s">
        <v>742</v>
      </c>
      <c r="E828" s="13">
        <v>9</v>
      </c>
      <c r="F828" s="776" t="s">
        <v>50</v>
      </c>
      <c r="G828" s="777" t="s">
        <v>1054</v>
      </c>
      <c r="H828" s="778" t="s">
        <v>324</v>
      </c>
      <c r="I828" s="778" t="str">
        <f t="shared" si="48"/>
        <v>ce.0540040@ac-nancy-metz.fr</v>
      </c>
      <c r="J828" s="776" t="s">
        <v>1055</v>
      </c>
      <c r="K828" s="776">
        <v>163</v>
      </c>
      <c r="L828" s="779">
        <f t="shared" si="47"/>
        <v>27.166666666666668</v>
      </c>
      <c r="M828" s="776">
        <f t="shared" si="49"/>
        <v>28</v>
      </c>
      <c r="N828" s="780">
        <f>SUM(M828:M833)</f>
        <v>69</v>
      </c>
      <c r="O828" s="780"/>
      <c r="P828" s="780"/>
      <c r="Q828" s="780"/>
      <c r="R828" s="781" t="s">
        <v>1205</v>
      </c>
      <c r="S828" s="780" t="s">
        <v>1203</v>
      </c>
      <c r="T828" s="782">
        <v>45062</v>
      </c>
      <c r="U828" s="782">
        <v>45063</v>
      </c>
      <c r="V828" s="199" t="s">
        <v>1206</v>
      </c>
      <c r="W828" s="588"/>
      <c r="X828" s="12" t="s">
        <v>84</v>
      </c>
    </row>
    <row r="829" spans="1:29" ht="18.75" customHeight="1" x14ac:dyDescent="0.25">
      <c r="A829" s="1401"/>
      <c r="B829" s="584"/>
      <c r="C829" s="1402"/>
      <c r="D829" s="12" t="s">
        <v>981</v>
      </c>
      <c r="E829" s="13">
        <v>9</v>
      </c>
      <c r="F829" s="776" t="s">
        <v>21</v>
      </c>
      <c r="G829" s="777" t="s">
        <v>1054</v>
      </c>
      <c r="H829" s="778" t="s">
        <v>276</v>
      </c>
      <c r="I829" s="778" t="str">
        <f t="shared" si="48"/>
        <v>ce.0541778@ac-nancy-metz.fr</v>
      </c>
      <c r="J829" s="776" t="s">
        <v>1059</v>
      </c>
      <c r="K829" s="776">
        <v>43</v>
      </c>
      <c r="L829" s="779">
        <f t="shared" si="47"/>
        <v>7.166666666666667</v>
      </c>
      <c r="M829" s="776">
        <f t="shared" si="49"/>
        <v>8</v>
      </c>
      <c r="N829" s="780"/>
      <c r="O829" s="780"/>
      <c r="P829" s="780"/>
      <c r="Q829" s="780"/>
      <c r="R829" s="781"/>
      <c r="S829" s="780" t="s">
        <v>1203</v>
      </c>
      <c r="T829" s="782">
        <v>45062</v>
      </c>
      <c r="U829" s="782">
        <v>45063</v>
      </c>
      <c r="V829" s="199" t="s">
        <v>1206</v>
      </c>
      <c r="W829" s="588"/>
      <c r="X829" s="12" t="s">
        <v>84</v>
      </c>
    </row>
    <row r="830" spans="1:29" ht="18.75" customHeight="1" x14ac:dyDescent="0.25">
      <c r="A830" s="1401"/>
      <c r="B830" s="584"/>
      <c r="C830" s="1402"/>
      <c r="D830" s="12" t="s">
        <v>981</v>
      </c>
      <c r="E830" s="13">
        <v>9</v>
      </c>
      <c r="F830" s="776" t="s">
        <v>50</v>
      </c>
      <c r="G830" s="777" t="s">
        <v>932</v>
      </c>
      <c r="H830" s="778" t="s">
        <v>324</v>
      </c>
      <c r="I830" s="778" t="str">
        <f t="shared" si="48"/>
        <v>ce.0540041@ac-nancy-metz.fr</v>
      </c>
      <c r="J830" s="776" t="s">
        <v>1061</v>
      </c>
      <c r="K830" s="776">
        <v>86</v>
      </c>
      <c r="L830" s="779">
        <f t="shared" si="47"/>
        <v>14.333333333333334</v>
      </c>
      <c r="M830" s="776">
        <f t="shared" si="49"/>
        <v>15</v>
      </c>
      <c r="N830" s="780"/>
      <c r="O830" s="780"/>
      <c r="P830" s="780"/>
      <c r="Q830" s="780"/>
      <c r="R830" s="781"/>
      <c r="S830" s="780" t="s">
        <v>1203</v>
      </c>
      <c r="T830" s="782">
        <v>45062</v>
      </c>
      <c r="U830" s="782">
        <v>45063</v>
      </c>
      <c r="V830" s="199" t="s">
        <v>1206</v>
      </c>
      <c r="W830" s="588"/>
      <c r="X830" s="12" t="s">
        <v>84</v>
      </c>
    </row>
    <row r="831" spans="1:29" ht="18.75" customHeight="1" x14ac:dyDescent="0.25">
      <c r="A831" s="1401"/>
      <c r="B831" s="584"/>
      <c r="C831" s="1402"/>
      <c r="D831" s="12" t="s">
        <v>981</v>
      </c>
      <c r="E831" s="13">
        <v>9</v>
      </c>
      <c r="F831" s="776" t="s">
        <v>21</v>
      </c>
      <c r="G831" s="777" t="s">
        <v>932</v>
      </c>
      <c r="H831" s="778" t="s">
        <v>324</v>
      </c>
      <c r="I831" s="778" t="str">
        <f t="shared" si="48"/>
        <v>ce.0540110@ac-nancy-metz.fr</v>
      </c>
      <c r="J831" s="776" t="s">
        <v>1062</v>
      </c>
      <c r="K831" s="776">
        <v>36</v>
      </c>
      <c r="L831" s="779">
        <f t="shared" si="47"/>
        <v>6</v>
      </c>
      <c r="M831" s="776">
        <f t="shared" si="49"/>
        <v>6</v>
      </c>
      <c r="N831" s="780"/>
      <c r="O831" s="780"/>
      <c r="P831" s="780"/>
      <c r="Q831" s="780"/>
      <c r="R831" s="781"/>
      <c r="S831" s="780" t="s">
        <v>1203</v>
      </c>
      <c r="T831" s="782">
        <v>45062</v>
      </c>
      <c r="U831" s="782">
        <v>45063</v>
      </c>
      <c r="V831" s="199" t="s">
        <v>1206</v>
      </c>
      <c r="W831" s="588"/>
      <c r="X831" s="12" t="s">
        <v>84</v>
      </c>
    </row>
    <row r="832" spans="1:29" ht="18.75" customHeight="1" x14ac:dyDescent="0.25">
      <c r="A832" s="1401"/>
      <c r="B832" s="584"/>
      <c r="C832" s="1402"/>
      <c r="D832" s="12" t="s">
        <v>981</v>
      </c>
      <c r="E832" s="68">
        <v>35</v>
      </c>
      <c r="F832" s="783" t="s">
        <v>21</v>
      </c>
      <c r="G832" s="784" t="s">
        <v>1063</v>
      </c>
      <c r="H832" s="785" t="s">
        <v>324</v>
      </c>
      <c r="I832" s="785" t="str">
        <f t="shared" si="48"/>
        <v>ce.0541327@ac-nancy-metz.fr</v>
      </c>
      <c r="J832" s="783" t="s">
        <v>1064</v>
      </c>
      <c r="K832" s="783">
        <v>40</v>
      </c>
      <c r="L832" s="779">
        <f t="shared" si="47"/>
        <v>6.666666666666667</v>
      </c>
      <c r="M832" s="783">
        <f t="shared" si="49"/>
        <v>7</v>
      </c>
      <c r="N832" s="786"/>
      <c r="O832" s="786"/>
      <c r="P832" s="786"/>
      <c r="Q832" s="786"/>
      <c r="R832" s="781"/>
      <c r="S832" s="786" t="s">
        <v>1203</v>
      </c>
      <c r="T832" s="787">
        <v>45062</v>
      </c>
      <c r="U832" s="787">
        <v>45063</v>
      </c>
      <c r="V832" s="199" t="s">
        <v>1206</v>
      </c>
      <c r="W832" s="588"/>
      <c r="X832" s="12" t="s">
        <v>84</v>
      </c>
    </row>
    <row r="833" spans="1:27" ht="18.75" customHeight="1" x14ac:dyDescent="0.25">
      <c r="A833" s="1401"/>
      <c r="B833" s="584"/>
      <c r="C833" s="1402"/>
      <c r="D833" s="12" t="s">
        <v>981</v>
      </c>
      <c r="E833" s="68">
        <v>62</v>
      </c>
      <c r="F833" s="788" t="s">
        <v>21</v>
      </c>
      <c r="G833" s="789" t="s">
        <v>451</v>
      </c>
      <c r="H833" s="790" t="s">
        <v>324</v>
      </c>
      <c r="I833" s="790" t="str">
        <f t="shared" si="48"/>
        <v>ce.0541501@ac-nancy-metz.fr</v>
      </c>
      <c r="J833" s="788" t="s">
        <v>1065</v>
      </c>
      <c r="K833" s="788">
        <v>26</v>
      </c>
      <c r="L833" s="779">
        <f t="shared" si="47"/>
        <v>4.333333333333333</v>
      </c>
      <c r="M833" s="788">
        <f t="shared" si="49"/>
        <v>5</v>
      </c>
      <c r="N833" s="791"/>
      <c r="O833" s="791"/>
      <c r="P833" s="791"/>
      <c r="Q833" s="791"/>
      <c r="R833" s="781"/>
      <c r="S833" s="791" t="s">
        <v>1203</v>
      </c>
      <c r="T833" s="792">
        <v>45062</v>
      </c>
      <c r="U833" s="792">
        <v>45063</v>
      </c>
      <c r="V833" s="199" t="s">
        <v>1206</v>
      </c>
      <c r="W833" s="588"/>
      <c r="X833" s="12" t="s">
        <v>84</v>
      </c>
    </row>
    <row r="834" spans="1:27" ht="18.75" customHeight="1" x14ac:dyDescent="0.25">
      <c r="A834" s="584" t="s">
        <v>54</v>
      </c>
      <c r="B834" s="584"/>
      <c r="C834" s="11" t="s">
        <v>55</v>
      </c>
      <c r="D834" s="12"/>
      <c r="E834" s="68"/>
      <c r="F834" s="12"/>
      <c r="G834" s="39"/>
      <c r="H834" s="40"/>
      <c r="I834" s="40"/>
      <c r="J834" s="12"/>
      <c r="K834" s="12"/>
      <c r="L834" s="12"/>
      <c r="M834" s="12"/>
      <c r="N834" s="41"/>
      <c r="O834" s="41"/>
      <c r="P834" s="41"/>
      <c r="Q834" s="41"/>
      <c r="R834" s="42"/>
      <c r="S834" s="41"/>
      <c r="T834" s="43"/>
      <c r="U834" s="43"/>
      <c r="V834" s="199"/>
      <c r="W834" s="588"/>
      <c r="X834" s="12"/>
    </row>
    <row r="835" spans="1:27" ht="18.75" x14ac:dyDescent="0.3">
      <c r="A835" s="589"/>
      <c r="B835" s="589"/>
      <c r="C835" s="44"/>
      <c r="D835" s="38"/>
      <c r="E835" s="68"/>
      <c r="F835" s="236"/>
      <c r="G835" s="237"/>
      <c r="H835" s="238"/>
      <c r="I835" s="238"/>
      <c r="J835" s="236"/>
      <c r="K835" s="236"/>
      <c r="L835" s="146"/>
      <c r="M835" s="236"/>
      <c r="N835" s="239"/>
      <c r="O835" s="239"/>
      <c r="P835" s="239"/>
      <c r="Q835" s="239"/>
      <c r="R835" s="240"/>
      <c r="S835" s="239"/>
      <c r="T835" s="239"/>
      <c r="U835" s="239"/>
      <c r="V835" s="478"/>
      <c r="W835" s="588"/>
      <c r="X835" s="38"/>
    </row>
    <row r="836" spans="1:27" s="834" customFormat="1" ht="18.75" customHeight="1" x14ac:dyDescent="0.25">
      <c r="A836" s="1404">
        <v>94</v>
      </c>
      <c r="B836" s="830"/>
      <c r="C836" s="1405" t="s">
        <v>1207</v>
      </c>
      <c r="D836" s="831" t="s">
        <v>250</v>
      </c>
      <c r="E836" s="832">
        <v>15</v>
      </c>
      <c r="F836" s="749" t="s">
        <v>35</v>
      </c>
      <c r="G836" s="753" t="s">
        <v>252</v>
      </c>
      <c r="H836" s="751" t="s">
        <v>253</v>
      </c>
      <c r="I836" s="751" t="str">
        <f t="shared" si="48"/>
        <v>ce.0570099@ac-nancy-metz.fr</v>
      </c>
      <c r="J836" s="749" t="s">
        <v>254</v>
      </c>
      <c r="K836" s="749">
        <v>132</v>
      </c>
      <c r="L836" s="715">
        <f t="shared" si="47"/>
        <v>22</v>
      </c>
      <c r="M836" s="749">
        <f t="shared" si="49"/>
        <v>22</v>
      </c>
      <c r="N836" s="630">
        <f>SUM(M836:M841)</f>
        <v>74</v>
      </c>
      <c r="O836" s="630"/>
      <c r="P836" s="630"/>
      <c r="Q836" s="630"/>
      <c r="R836" s="793" t="s">
        <v>1208</v>
      </c>
      <c r="S836" s="630" t="s">
        <v>1203</v>
      </c>
      <c r="T836" s="794">
        <v>45062</v>
      </c>
      <c r="U836" s="794">
        <v>45063</v>
      </c>
      <c r="V836" s="840" t="s">
        <v>1209</v>
      </c>
      <c r="W836" s="831"/>
      <c r="X836" s="831" t="s">
        <v>109</v>
      </c>
      <c r="AA836" s="841" t="s">
        <v>258</v>
      </c>
    </row>
    <row r="837" spans="1:27" s="834" customFormat="1" ht="18.75" customHeight="1" x14ac:dyDescent="0.25">
      <c r="A837" s="1404"/>
      <c r="B837" s="830"/>
      <c r="C837" s="1404"/>
      <c r="D837" s="831" t="s">
        <v>259</v>
      </c>
      <c r="E837" s="832">
        <v>76</v>
      </c>
      <c r="F837" s="715" t="s">
        <v>21</v>
      </c>
      <c r="G837" s="772" t="s">
        <v>261</v>
      </c>
      <c r="H837" s="773" t="s">
        <v>253</v>
      </c>
      <c r="I837" s="773" t="str">
        <f t="shared" si="48"/>
        <v>ce.0572021@ac-nancy-metz.fr</v>
      </c>
      <c r="J837" s="715" t="s">
        <v>262</v>
      </c>
      <c r="K837" s="715">
        <v>41</v>
      </c>
      <c r="L837" s="715">
        <f t="shared" si="47"/>
        <v>6.833333333333333</v>
      </c>
      <c r="M837" s="715">
        <f t="shared" si="49"/>
        <v>7</v>
      </c>
      <c r="N837" s="774"/>
      <c r="O837" s="774"/>
      <c r="P837" s="774"/>
      <c r="Q837" s="774"/>
      <c r="R837" s="793"/>
      <c r="S837" s="774" t="s">
        <v>1203</v>
      </c>
      <c r="T837" s="795">
        <v>45062</v>
      </c>
      <c r="U837" s="795">
        <v>45063</v>
      </c>
      <c r="V837" s="840" t="s">
        <v>1209</v>
      </c>
      <c r="W837" s="831"/>
      <c r="X837" s="831" t="s">
        <v>109</v>
      </c>
      <c r="AA837" s="841" t="s">
        <v>258</v>
      </c>
    </row>
    <row r="838" spans="1:27" s="834" customFormat="1" ht="18.75" customHeight="1" x14ac:dyDescent="0.25">
      <c r="A838" s="1404"/>
      <c r="B838" s="830"/>
      <c r="C838" s="1404"/>
      <c r="D838" s="831" t="s">
        <v>259</v>
      </c>
      <c r="E838" s="832">
        <v>76</v>
      </c>
      <c r="F838" s="715" t="s">
        <v>21</v>
      </c>
      <c r="G838" s="772" t="s">
        <v>263</v>
      </c>
      <c r="H838" s="773" t="s">
        <v>253</v>
      </c>
      <c r="I838" s="773" t="str">
        <f t="shared" si="48"/>
        <v>ce.0572587@ac-nancy-metz.fr</v>
      </c>
      <c r="J838" s="715" t="s">
        <v>264</v>
      </c>
      <c r="K838" s="715">
        <v>49</v>
      </c>
      <c r="L838" s="715">
        <f t="shared" si="47"/>
        <v>8.1666666666666661</v>
      </c>
      <c r="M838" s="715">
        <f t="shared" si="49"/>
        <v>9</v>
      </c>
      <c r="N838" s="774"/>
      <c r="O838" s="774"/>
      <c r="P838" s="774"/>
      <c r="Q838" s="774"/>
      <c r="R838" s="793"/>
      <c r="S838" s="774" t="s">
        <v>1203</v>
      </c>
      <c r="T838" s="795">
        <v>45062</v>
      </c>
      <c r="U838" s="795">
        <v>45063</v>
      </c>
      <c r="V838" s="840" t="s">
        <v>1209</v>
      </c>
      <c r="W838" s="831"/>
      <c r="X838" s="831" t="s">
        <v>109</v>
      </c>
      <c r="AA838" s="841" t="s">
        <v>258</v>
      </c>
    </row>
    <row r="839" spans="1:27" s="834" customFormat="1" ht="18.75" customHeight="1" x14ac:dyDescent="0.25">
      <c r="A839" s="1404"/>
      <c r="B839" s="830"/>
      <c r="C839" s="1404"/>
      <c r="D839" s="831" t="s">
        <v>259</v>
      </c>
      <c r="E839" s="832">
        <v>76</v>
      </c>
      <c r="F839" s="715" t="s">
        <v>50</v>
      </c>
      <c r="G839" s="772" t="s">
        <v>265</v>
      </c>
      <c r="H839" s="773" t="s">
        <v>253</v>
      </c>
      <c r="I839" s="773" t="str">
        <f t="shared" si="48"/>
        <v>ce.0570098@ac-nancy-metz.fr</v>
      </c>
      <c r="J839" s="715" t="s">
        <v>266</v>
      </c>
      <c r="K839" s="715">
        <v>122</v>
      </c>
      <c r="L839" s="715">
        <f t="shared" si="47"/>
        <v>20.333333333333332</v>
      </c>
      <c r="M839" s="715">
        <f t="shared" si="49"/>
        <v>21</v>
      </c>
      <c r="N839" s="774"/>
      <c r="O839" s="774"/>
      <c r="P839" s="774"/>
      <c r="Q839" s="774"/>
      <c r="R839" s="793"/>
      <c r="S839" s="774" t="s">
        <v>1203</v>
      </c>
      <c r="T839" s="795">
        <v>45062</v>
      </c>
      <c r="U839" s="795">
        <v>45063</v>
      </c>
      <c r="V839" s="840" t="s">
        <v>1209</v>
      </c>
      <c r="W839" s="831"/>
      <c r="X839" s="831" t="s">
        <v>109</v>
      </c>
      <c r="AA839" s="841" t="s">
        <v>258</v>
      </c>
    </row>
    <row r="840" spans="1:27" s="834" customFormat="1" ht="18.75" customHeight="1" x14ac:dyDescent="0.25">
      <c r="A840" s="1404"/>
      <c r="B840" s="830"/>
      <c r="C840" s="1404"/>
      <c r="D840" s="831" t="s">
        <v>259</v>
      </c>
      <c r="E840" s="832">
        <v>76</v>
      </c>
      <c r="F840" s="715" t="s">
        <v>21</v>
      </c>
      <c r="G840" s="772" t="s">
        <v>267</v>
      </c>
      <c r="H840" s="773" t="s">
        <v>268</v>
      </c>
      <c r="I840" s="773" t="str">
        <f t="shared" si="48"/>
        <v>ce.0572363@ac-nancy-metz.fr</v>
      </c>
      <c r="J840" s="715" t="s">
        <v>269</v>
      </c>
      <c r="K840" s="715">
        <v>39</v>
      </c>
      <c r="L840" s="715">
        <f t="shared" si="47"/>
        <v>6.5</v>
      </c>
      <c r="M840" s="715">
        <f t="shared" si="49"/>
        <v>7</v>
      </c>
      <c r="N840" s="774"/>
      <c r="O840" s="774"/>
      <c r="P840" s="774"/>
      <c r="Q840" s="774"/>
      <c r="R840" s="793"/>
      <c r="S840" s="774" t="s">
        <v>1203</v>
      </c>
      <c r="T840" s="795">
        <v>45062</v>
      </c>
      <c r="U840" s="795">
        <v>45063</v>
      </c>
      <c r="V840" s="840" t="s">
        <v>1209</v>
      </c>
      <c r="W840" s="831"/>
      <c r="X840" s="831" t="s">
        <v>109</v>
      </c>
      <c r="AA840" s="841" t="s">
        <v>258</v>
      </c>
    </row>
    <row r="841" spans="1:27" s="834" customFormat="1" ht="18.75" customHeight="1" x14ac:dyDescent="0.25">
      <c r="A841" s="1404"/>
      <c r="B841" s="830"/>
      <c r="C841" s="1404"/>
      <c r="D841" s="831" t="s">
        <v>259</v>
      </c>
      <c r="E841" s="832">
        <v>15</v>
      </c>
      <c r="F841" s="749" t="s">
        <v>21</v>
      </c>
      <c r="G841" s="753" t="s">
        <v>270</v>
      </c>
      <c r="H841" s="751" t="s">
        <v>271</v>
      </c>
      <c r="I841" s="751" t="str">
        <f t="shared" si="48"/>
        <v>ce.0572184@ac-nancy-metz.fr</v>
      </c>
      <c r="J841" s="749" t="s">
        <v>272</v>
      </c>
      <c r="K841" s="749">
        <v>47</v>
      </c>
      <c r="L841" s="715">
        <f t="shared" si="47"/>
        <v>7.833333333333333</v>
      </c>
      <c r="M841" s="749">
        <f t="shared" si="49"/>
        <v>8</v>
      </c>
      <c r="N841" s="630"/>
      <c r="O841" s="630"/>
      <c r="P841" s="630"/>
      <c r="Q841" s="630"/>
      <c r="R841" s="793"/>
      <c r="S841" s="630" t="s">
        <v>1203</v>
      </c>
      <c r="T841" s="794">
        <v>45062</v>
      </c>
      <c r="U841" s="794">
        <v>45063</v>
      </c>
      <c r="V841" s="840" t="s">
        <v>1209</v>
      </c>
      <c r="W841" s="831"/>
      <c r="X841" s="831" t="s">
        <v>109</v>
      </c>
      <c r="AA841" s="841" t="s">
        <v>258</v>
      </c>
    </row>
    <row r="842" spans="1:27" ht="18.75" x14ac:dyDescent="0.3">
      <c r="A842" s="282" t="s">
        <v>55</v>
      </c>
      <c r="B842" s="282"/>
      <c r="C842" s="57" t="s">
        <v>1210</v>
      </c>
      <c r="D842" s="12"/>
      <c r="E842" s="12"/>
      <c r="F842" s="12"/>
      <c r="G842" s="12"/>
      <c r="H842" s="12"/>
      <c r="I842" s="12"/>
      <c r="J842" s="12"/>
      <c r="K842" s="12"/>
      <c r="L842" s="12"/>
      <c r="M842" s="12">
        <f>SUM(M2:M841)</f>
        <v>6367</v>
      </c>
      <c r="N842" s="479">
        <f>SUM(N2:N841)</f>
        <v>6431</v>
      </c>
      <c r="O842" s="41"/>
      <c r="P842" s="41"/>
      <c r="Q842" s="41"/>
      <c r="R842" s="42"/>
      <c r="S842" s="41"/>
      <c r="T842" s="41"/>
      <c r="U842" s="41"/>
      <c r="V842" s="199"/>
      <c r="W842" s="588"/>
      <c r="X842" s="12"/>
    </row>
    <row r="843" spans="1:27" ht="18.75" x14ac:dyDescent="0.3">
      <c r="A843" s="57"/>
      <c r="B843" s="57"/>
      <c r="C843" s="57"/>
      <c r="D843" s="12"/>
      <c r="E843" s="12"/>
      <c r="F843" s="12"/>
      <c r="G843" s="12"/>
      <c r="H843" s="12"/>
      <c r="I843" s="12"/>
      <c r="J843" s="12"/>
      <c r="K843" s="12"/>
      <c r="L843" s="12"/>
      <c r="M843" s="12"/>
      <c r="N843" s="41">
        <v>13</v>
      </c>
      <c r="O843" s="41"/>
      <c r="P843" s="41"/>
      <c r="Q843" s="41"/>
      <c r="R843" s="42"/>
      <c r="S843" s="41"/>
      <c r="T843" s="41"/>
      <c r="U843" s="41"/>
      <c r="V843" s="199"/>
      <c r="W843" s="588"/>
      <c r="X843" s="12"/>
    </row>
    <row r="844" spans="1:27" ht="18.75" x14ac:dyDescent="0.3">
      <c r="A844" s="480"/>
      <c r="B844" s="480"/>
      <c r="C844" s="480"/>
      <c r="M844" s="1">
        <v>0</v>
      </c>
      <c r="R844" s="481"/>
    </row>
    <row r="845" spans="1:27" ht="33" x14ac:dyDescent="0.35">
      <c r="A845" s="482" t="s">
        <v>1211</v>
      </c>
      <c r="B845" s="483">
        <f>B424</f>
        <v>245</v>
      </c>
      <c r="C845" s="480"/>
      <c r="N845" s="484" t="s">
        <v>1212</v>
      </c>
      <c r="P845" s="485">
        <f>P424</f>
        <v>0</v>
      </c>
      <c r="R845" s="481"/>
    </row>
    <row r="846" spans="1:27" ht="18.75" x14ac:dyDescent="0.3">
      <c r="A846" s="480"/>
      <c r="B846" s="480"/>
      <c r="C846" s="480"/>
      <c r="R846" s="481"/>
    </row>
    <row r="847" spans="1:27" ht="18.75" x14ac:dyDescent="0.3">
      <c r="A847" s="480"/>
      <c r="B847" s="480"/>
      <c r="C847" s="480"/>
      <c r="R847" s="481"/>
    </row>
    <row r="848" spans="1:27" ht="18.75" x14ac:dyDescent="0.3">
      <c r="C848" s="486"/>
      <c r="N848" s="2">
        <v>1</v>
      </c>
      <c r="R848" s="481"/>
    </row>
    <row r="849" spans="1:18" s="1" customFormat="1" ht="18.75" x14ac:dyDescent="0.3">
      <c r="A849" s="480" t="s">
        <v>1213</v>
      </c>
      <c r="B849" s="480"/>
      <c r="C849" s="480"/>
      <c r="F849" s="192"/>
      <c r="G849" s="486" t="s">
        <v>1214</v>
      </c>
      <c r="N849" s="2"/>
      <c r="O849" s="2"/>
      <c r="P849" s="2"/>
      <c r="Q849" s="2"/>
      <c r="R849" s="481"/>
    </row>
    <row r="850" spans="1:18" s="1" customFormat="1" ht="18.75" x14ac:dyDescent="0.3">
      <c r="C850" s="480"/>
      <c r="N850" s="2"/>
      <c r="O850" s="2"/>
      <c r="P850" s="2"/>
      <c r="Q850" s="2"/>
      <c r="R850" s="481"/>
    </row>
    <row r="851" spans="1:18" s="1" customFormat="1" ht="18.75" x14ac:dyDescent="0.3">
      <c r="A851" s="480"/>
      <c r="B851" s="480"/>
      <c r="C851" s="480"/>
      <c r="F851" s="487"/>
      <c r="G851" s="486" t="s">
        <v>1215</v>
      </c>
      <c r="N851" s="2"/>
      <c r="O851" s="2"/>
      <c r="P851" s="2"/>
      <c r="Q851" s="2"/>
      <c r="R851" s="481"/>
    </row>
    <row r="852" spans="1:18" s="1" customFormat="1" ht="18.75" x14ac:dyDescent="0.3">
      <c r="A852" s="480"/>
      <c r="B852" s="480"/>
      <c r="C852" s="480"/>
      <c r="N852" s="2"/>
      <c r="O852" s="2"/>
      <c r="P852" s="2"/>
      <c r="Q852" s="2"/>
      <c r="R852" s="481"/>
    </row>
    <row r="853" spans="1:18" s="1" customFormat="1" ht="18.75" x14ac:dyDescent="0.3">
      <c r="A853" s="480"/>
      <c r="B853" s="480"/>
      <c r="C853" s="480"/>
      <c r="N853" s="2"/>
      <c r="O853" s="2"/>
      <c r="P853" s="2"/>
      <c r="Q853" s="2"/>
      <c r="R853" s="481"/>
    </row>
    <row r="854" spans="1:18" s="1" customFormat="1" ht="18.75" x14ac:dyDescent="0.3">
      <c r="A854" s="480"/>
      <c r="B854" s="480"/>
      <c r="C854" s="480"/>
      <c r="N854" s="2"/>
      <c r="O854" s="2"/>
      <c r="P854" s="2"/>
      <c r="Q854" s="2"/>
      <c r="R854" s="2"/>
    </row>
    <row r="855" spans="1:18" s="1" customFormat="1" ht="18.75" x14ac:dyDescent="0.3">
      <c r="A855" s="480"/>
      <c r="B855" s="480"/>
      <c r="C855" s="480"/>
      <c r="N855" s="2"/>
      <c r="O855" s="2"/>
      <c r="P855" s="2"/>
      <c r="Q855" s="2"/>
      <c r="R855" s="2"/>
    </row>
    <row r="856" spans="1:18" s="1" customFormat="1" ht="18.75" x14ac:dyDescent="0.3">
      <c r="A856" s="480"/>
      <c r="B856" s="480"/>
      <c r="C856" s="480"/>
      <c r="N856" s="2"/>
      <c r="O856" s="2"/>
      <c r="P856" s="2"/>
      <c r="Q856" s="2"/>
      <c r="R856" s="2"/>
    </row>
    <row r="857" spans="1:18" s="1" customFormat="1" ht="18.75" x14ac:dyDescent="0.3">
      <c r="A857" s="480"/>
      <c r="B857" s="480"/>
      <c r="C857" s="480"/>
      <c r="N857" s="2"/>
      <c r="O857" s="2"/>
      <c r="P857" s="2"/>
      <c r="Q857" s="2"/>
      <c r="R857" s="2"/>
    </row>
    <row r="858" spans="1:18" s="1" customFormat="1" ht="18.75" x14ac:dyDescent="0.3">
      <c r="A858" s="480"/>
      <c r="B858" s="480"/>
      <c r="C858" s="480"/>
      <c r="N858" s="2"/>
      <c r="O858" s="2"/>
      <c r="P858" s="2"/>
      <c r="Q858" s="2"/>
      <c r="R858" s="2"/>
    </row>
    <row r="859" spans="1:18" s="1" customFormat="1" ht="18.75" x14ac:dyDescent="0.3">
      <c r="A859" s="480"/>
      <c r="B859" s="480"/>
      <c r="C859" s="480"/>
      <c r="N859" s="2"/>
      <c r="O859" s="2"/>
      <c r="P859" s="2"/>
      <c r="Q859" s="2"/>
      <c r="R859" s="2"/>
    </row>
    <row r="860" spans="1:18" s="1" customFormat="1" ht="18.75" x14ac:dyDescent="0.3">
      <c r="A860" s="480"/>
      <c r="B860" s="480"/>
      <c r="C860" s="480"/>
      <c r="N860" s="2"/>
      <c r="O860" s="2"/>
      <c r="P860" s="2"/>
      <c r="Q860" s="2"/>
      <c r="R860" s="2"/>
    </row>
    <row r="861" spans="1:18" s="1" customFormat="1" ht="18.75" x14ac:dyDescent="0.3">
      <c r="A861" s="480"/>
      <c r="B861" s="480"/>
      <c r="C861" s="480"/>
      <c r="N861" s="2"/>
      <c r="O861" s="2"/>
      <c r="P861" s="2"/>
      <c r="Q861" s="2"/>
      <c r="R861" s="2"/>
    </row>
    <row r="862" spans="1:18" s="1" customFormat="1" ht="18.75" x14ac:dyDescent="0.3">
      <c r="A862" s="480"/>
      <c r="B862" s="480"/>
      <c r="C862" s="480"/>
      <c r="N862" s="2"/>
      <c r="O862" s="2"/>
      <c r="P862" s="2"/>
      <c r="Q862" s="2"/>
      <c r="R862" s="2"/>
    </row>
    <row r="863" spans="1:18" s="1" customFormat="1" ht="18.75" x14ac:dyDescent="0.3">
      <c r="A863" s="480"/>
      <c r="B863" s="480"/>
      <c r="C863" s="480"/>
      <c r="N863" s="2"/>
      <c r="O863" s="2"/>
      <c r="P863" s="2"/>
      <c r="Q863" s="2"/>
      <c r="R863" s="2"/>
    </row>
    <row r="864" spans="1:18" s="1" customFormat="1" ht="18.75" x14ac:dyDescent="0.3">
      <c r="A864" s="480"/>
      <c r="B864" s="480"/>
      <c r="C864" s="480"/>
      <c r="N864" s="2"/>
      <c r="O864" s="2"/>
      <c r="P864" s="2"/>
      <c r="Q864" s="2"/>
      <c r="R864" s="2"/>
    </row>
    <row r="865" spans="1:3" s="1" customFormat="1" ht="18.75" x14ac:dyDescent="0.3">
      <c r="A865" s="480"/>
      <c r="B865" s="480"/>
      <c r="C865" s="480"/>
    </row>
    <row r="866" spans="1:3" s="1" customFormat="1" ht="18.75" x14ac:dyDescent="0.3">
      <c r="A866" s="480"/>
      <c r="B866" s="480"/>
      <c r="C866" s="480"/>
    </row>
    <row r="867" spans="1:3" s="1" customFormat="1" ht="18.75" x14ac:dyDescent="0.3">
      <c r="A867" s="480"/>
      <c r="B867" s="480"/>
      <c r="C867" s="480"/>
    </row>
    <row r="868" spans="1:3" s="1" customFormat="1" ht="18.75" x14ac:dyDescent="0.3">
      <c r="A868" s="480"/>
      <c r="B868" s="480"/>
      <c r="C868" s="480"/>
    </row>
    <row r="869" spans="1:3" s="1" customFormat="1" ht="18.75" x14ac:dyDescent="0.3">
      <c r="A869" s="480"/>
      <c r="B869" s="480"/>
      <c r="C869" s="480"/>
    </row>
    <row r="870" spans="1:3" s="1" customFormat="1" ht="18.75" x14ac:dyDescent="0.3">
      <c r="A870" s="480"/>
      <c r="B870" s="480"/>
      <c r="C870" s="480"/>
    </row>
    <row r="871" spans="1:3" s="1" customFormat="1" ht="18.75" x14ac:dyDescent="0.3">
      <c r="A871" s="480"/>
      <c r="B871" s="480"/>
      <c r="C871" s="480"/>
    </row>
    <row r="872" spans="1:3" s="1" customFormat="1" ht="18.75" x14ac:dyDescent="0.3">
      <c r="A872" s="480"/>
      <c r="B872" s="480"/>
      <c r="C872" s="480"/>
    </row>
    <row r="873" spans="1:3" s="1" customFormat="1" ht="18.75" x14ac:dyDescent="0.3">
      <c r="A873" s="480"/>
      <c r="B873" s="480"/>
      <c r="C873" s="480"/>
    </row>
    <row r="874" spans="1:3" s="1" customFormat="1" ht="18.75" x14ac:dyDescent="0.3">
      <c r="A874" s="480"/>
      <c r="B874" s="480"/>
      <c r="C874" s="480"/>
    </row>
    <row r="875" spans="1:3" s="1" customFormat="1" ht="18.75" x14ac:dyDescent="0.3">
      <c r="A875" s="480"/>
      <c r="B875" s="480"/>
      <c r="C875" s="480"/>
    </row>
    <row r="876" spans="1:3" s="1" customFormat="1" ht="18.75" x14ac:dyDescent="0.3">
      <c r="A876" s="480"/>
      <c r="B876" s="480"/>
      <c r="C876" s="480"/>
    </row>
    <row r="877" spans="1:3" s="1" customFormat="1" ht="18.75" x14ac:dyDescent="0.3">
      <c r="A877" s="480"/>
      <c r="B877" s="480"/>
      <c r="C877" s="480"/>
    </row>
    <row r="878" spans="1:3" s="1" customFormat="1" ht="18.75" x14ac:dyDescent="0.3">
      <c r="A878" s="480"/>
      <c r="B878" s="480"/>
      <c r="C878" s="480"/>
    </row>
    <row r="879" spans="1:3" s="1" customFormat="1" ht="18.75" x14ac:dyDescent="0.3">
      <c r="A879" s="480"/>
      <c r="B879" s="480"/>
      <c r="C879" s="480"/>
    </row>
    <row r="880" spans="1:3" s="1" customFormat="1" ht="18.75" x14ac:dyDescent="0.3">
      <c r="A880" s="480"/>
      <c r="B880" s="480"/>
      <c r="C880" s="480"/>
    </row>
    <row r="881" spans="1:3" s="1" customFormat="1" ht="18.75" x14ac:dyDescent="0.3">
      <c r="A881" s="480"/>
      <c r="B881" s="480"/>
      <c r="C881" s="480"/>
    </row>
    <row r="882" spans="1:3" s="1" customFormat="1" ht="18.75" x14ac:dyDescent="0.3">
      <c r="A882" s="480"/>
      <c r="B882" s="480"/>
      <c r="C882" s="480"/>
    </row>
    <row r="883" spans="1:3" s="1" customFormat="1" ht="18.75" x14ac:dyDescent="0.3">
      <c r="A883" s="480"/>
      <c r="B883" s="480"/>
      <c r="C883" s="480"/>
    </row>
    <row r="884" spans="1:3" s="1" customFormat="1" ht="18.75" x14ac:dyDescent="0.3">
      <c r="A884" s="480"/>
      <c r="B884" s="480"/>
      <c r="C884" s="480"/>
    </row>
    <row r="885" spans="1:3" s="1" customFormat="1" ht="18.75" x14ac:dyDescent="0.3">
      <c r="A885" s="480"/>
      <c r="B885" s="480"/>
      <c r="C885" s="480"/>
    </row>
    <row r="886" spans="1:3" s="1" customFormat="1" ht="18.75" x14ac:dyDescent="0.3">
      <c r="A886" s="480"/>
      <c r="B886" s="480"/>
      <c r="C886" s="480"/>
    </row>
    <row r="887" spans="1:3" s="1" customFormat="1" ht="18.75" x14ac:dyDescent="0.3">
      <c r="A887" s="480"/>
      <c r="B887" s="480"/>
      <c r="C887" s="480"/>
    </row>
    <row r="888" spans="1:3" s="1" customFormat="1" ht="18.75" x14ac:dyDescent="0.3">
      <c r="A888" s="480"/>
      <c r="B888" s="480"/>
      <c r="C888" s="480"/>
    </row>
    <row r="889" spans="1:3" s="1" customFormat="1" ht="18.75" x14ac:dyDescent="0.3">
      <c r="A889" s="480"/>
      <c r="B889" s="480"/>
      <c r="C889" s="480"/>
    </row>
    <row r="890" spans="1:3" s="1" customFormat="1" ht="18.75" x14ac:dyDescent="0.3">
      <c r="A890" s="480"/>
      <c r="B890" s="480"/>
      <c r="C890" s="480"/>
    </row>
    <row r="891" spans="1:3" s="1" customFormat="1" ht="18.75" x14ac:dyDescent="0.3">
      <c r="A891" s="480"/>
      <c r="B891" s="480"/>
      <c r="C891" s="480"/>
    </row>
    <row r="892" spans="1:3" s="1" customFormat="1" ht="18.75" x14ac:dyDescent="0.3">
      <c r="A892" s="480"/>
      <c r="B892" s="480"/>
      <c r="C892" s="480"/>
    </row>
    <row r="893" spans="1:3" s="1" customFormat="1" ht="18.75" x14ac:dyDescent="0.3">
      <c r="A893" s="480"/>
      <c r="B893" s="480"/>
      <c r="C893" s="480"/>
    </row>
    <row r="894" spans="1:3" s="1" customFormat="1" ht="18.75" x14ac:dyDescent="0.3">
      <c r="A894" s="480"/>
      <c r="B894" s="480"/>
      <c r="C894" s="480"/>
    </row>
    <row r="895" spans="1:3" s="1" customFormat="1" ht="18.75" x14ac:dyDescent="0.3">
      <c r="A895" s="480"/>
      <c r="B895" s="480"/>
      <c r="C895" s="480"/>
    </row>
    <row r="896" spans="1:3" s="1" customFormat="1" ht="18.75" x14ac:dyDescent="0.3">
      <c r="A896" s="480"/>
      <c r="B896" s="480"/>
      <c r="C896" s="480"/>
    </row>
    <row r="897" spans="1:3" s="1" customFormat="1" ht="18.75" x14ac:dyDescent="0.3">
      <c r="A897" s="480"/>
      <c r="B897" s="480"/>
      <c r="C897" s="480"/>
    </row>
    <row r="898" spans="1:3" s="1" customFormat="1" ht="18.75" x14ac:dyDescent="0.3">
      <c r="A898" s="480"/>
      <c r="B898" s="480"/>
      <c r="C898" s="480"/>
    </row>
    <row r="899" spans="1:3" s="1" customFormat="1" ht="18.75" x14ac:dyDescent="0.3">
      <c r="A899" s="480"/>
      <c r="B899" s="480"/>
      <c r="C899" s="480"/>
    </row>
    <row r="900" spans="1:3" s="1" customFormat="1" ht="18.75" x14ac:dyDescent="0.3">
      <c r="A900" s="480"/>
      <c r="B900" s="480"/>
      <c r="C900" s="480"/>
    </row>
    <row r="901" spans="1:3" s="1" customFormat="1" ht="18.75" x14ac:dyDescent="0.3">
      <c r="A901" s="480"/>
      <c r="B901" s="480"/>
      <c r="C901" s="480"/>
    </row>
    <row r="902" spans="1:3" s="1" customFormat="1" ht="18.75" x14ac:dyDescent="0.3">
      <c r="A902" s="480"/>
      <c r="B902" s="480"/>
      <c r="C902" s="480"/>
    </row>
    <row r="903" spans="1:3" s="1" customFormat="1" ht="18.75" x14ac:dyDescent="0.3">
      <c r="A903" s="480"/>
      <c r="B903" s="480"/>
      <c r="C903" s="480"/>
    </row>
    <row r="904" spans="1:3" s="1" customFormat="1" ht="18.75" x14ac:dyDescent="0.3">
      <c r="A904" s="480"/>
      <c r="B904" s="480"/>
      <c r="C904" s="480"/>
    </row>
    <row r="905" spans="1:3" s="1" customFormat="1" ht="18.75" x14ac:dyDescent="0.3">
      <c r="A905" s="480"/>
      <c r="B905" s="480"/>
      <c r="C905" s="480"/>
    </row>
    <row r="906" spans="1:3" s="1" customFormat="1" ht="18.75" x14ac:dyDescent="0.3">
      <c r="A906" s="480"/>
      <c r="B906" s="480"/>
      <c r="C906" s="480"/>
    </row>
    <row r="907" spans="1:3" s="1" customFormat="1" ht="18.75" x14ac:dyDescent="0.3">
      <c r="A907" s="480"/>
      <c r="B907" s="480"/>
      <c r="C907" s="480"/>
    </row>
    <row r="908" spans="1:3" s="1" customFormat="1" ht="18.75" x14ac:dyDescent="0.3">
      <c r="A908" s="480"/>
      <c r="B908" s="480"/>
      <c r="C908" s="480"/>
    </row>
    <row r="909" spans="1:3" s="1" customFormat="1" ht="18.75" x14ac:dyDescent="0.3">
      <c r="A909" s="480"/>
      <c r="B909" s="480"/>
      <c r="C909" s="480"/>
    </row>
    <row r="910" spans="1:3" s="1" customFormat="1" ht="18.75" x14ac:dyDescent="0.3">
      <c r="A910" s="480"/>
      <c r="B910" s="480"/>
      <c r="C910" s="480"/>
    </row>
    <row r="911" spans="1:3" s="1" customFormat="1" ht="18.75" x14ac:dyDescent="0.3">
      <c r="A911" s="480"/>
      <c r="B911" s="480"/>
      <c r="C911" s="480"/>
    </row>
    <row r="912" spans="1:3" s="1" customFormat="1" ht="18.75" x14ac:dyDescent="0.3">
      <c r="A912" s="480"/>
      <c r="B912" s="480"/>
      <c r="C912" s="480"/>
    </row>
    <row r="913" spans="1:3" s="1" customFormat="1" ht="18.75" x14ac:dyDescent="0.3">
      <c r="A913" s="480"/>
      <c r="B913" s="480"/>
      <c r="C913" s="480"/>
    </row>
    <row r="914" spans="1:3" s="1" customFormat="1" ht="18.75" x14ac:dyDescent="0.3">
      <c r="A914" s="480"/>
      <c r="B914" s="480"/>
      <c r="C914" s="480"/>
    </row>
    <row r="915" spans="1:3" s="1" customFormat="1" ht="18.75" x14ac:dyDescent="0.3">
      <c r="A915" s="480"/>
      <c r="B915" s="480"/>
      <c r="C915" s="480"/>
    </row>
    <row r="916" spans="1:3" s="1" customFormat="1" ht="18.75" x14ac:dyDescent="0.3">
      <c r="A916" s="480"/>
      <c r="B916" s="480"/>
      <c r="C916" s="480"/>
    </row>
    <row r="917" spans="1:3" s="1" customFormat="1" ht="18.75" x14ac:dyDescent="0.3">
      <c r="A917" s="480"/>
      <c r="B917" s="480"/>
      <c r="C917" s="480"/>
    </row>
    <row r="918" spans="1:3" s="1" customFormat="1" ht="18.75" x14ac:dyDescent="0.3">
      <c r="A918" s="480"/>
      <c r="B918" s="480"/>
      <c r="C918" s="480"/>
    </row>
    <row r="919" spans="1:3" s="1" customFormat="1" ht="18.75" x14ac:dyDescent="0.3">
      <c r="A919" s="480"/>
      <c r="B919" s="480"/>
      <c r="C919" s="480"/>
    </row>
    <row r="920" spans="1:3" s="1" customFormat="1" ht="18.75" x14ac:dyDescent="0.3">
      <c r="A920" s="480"/>
      <c r="B920" s="480"/>
      <c r="C920" s="480"/>
    </row>
    <row r="921" spans="1:3" s="1" customFormat="1" ht="18.75" x14ac:dyDescent="0.3">
      <c r="A921" s="480"/>
      <c r="B921" s="480"/>
      <c r="C921" s="480"/>
    </row>
    <row r="922" spans="1:3" s="1" customFormat="1" ht="18.75" x14ac:dyDescent="0.3">
      <c r="A922" s="480"/>
      <c r="B922" s="480"/>
      <c r="C922" s="480"/>
    </row>
    <row r="923" spans="1:3" s="1" customFormat="1" ht="18.75" x14ac:dyDescent="0.3">
      <c r="A923" s="480"/>
      <c r="B923" s="480"/>
      <c r="C923" s="480"/>
    </row>
    <row r="924" spans="1:3" s="1" customFormat="1" ht="18.75" x14ac:dyDescent="0.3">
      <c r="A924" s="480"/>
      <c r="B924" s="480"/>
      <c r="C924" s="480"/>
    </row>
    <row r="925" spans="1:3" s="1" customFormat="1" ht="18.75" x14ac:dyDescent="0.3">
      <c r="A925" s="480"/>
      <c r="B925" s="480"/>
      <c r="C925" s="480"/>
    </row>
    <row r="926" spans="1:3" s="1" customFormat="1" ht="18.75" x14ac:dyDescent="0.3">
      <c r="A926" s="480"/>
      <c r="B926" s="480"/>
      <c r="C926" s="480"/>
    </row>
    <row r="927" spans="1:3" s="1" customFormat="1" ht="18.75" x14ac:dyDescent="0.3">
      <c r="A927" s="480"/>
      <c r="B927" s="480"/>
      <c r="C927" s="480"/>
    </row>
    <row r="928" spans="1:3" s="1" customFormat="1" ht="18.75" x14ac:dyDescent="0.3">
      <c r="A928" s="480"/>
      <c r="B928" s="480"/>
      <c r="C928" s="480"/>
    </row>
    <row r="929" spans="1:3" s="1" customFormat="1" ht="18.75" x14ac:dyDescent="0.3">
      <c r="A929" s="480"/>
      <c r="B929" s="480"/>
      <c r="C929" s="480"/>
    </row>
    <row r="930" spans="1:3" s="1" customFormat="1" ht="18.75" x14ac:dyDescent="0.3">
      <c r="A930" s="480"/>
      <c r="B930" s="480"/>
      <c r="C930" s="480"/>
    </row>
    <row r="931" spans="1:3" s="1" customFormat="1" ht="18.75" x14ac:dyDescent="0.3">
      <c r="A931" s="480"/>
      <c r="B931" s="480"/>
      <c r="C931" s="480"/>
    </row>
    <row r="932" spans="1:3" s="1" customFormat="1" ht="18.75" x14ac:dyDescent="0.3">
      <c r="A932" s="480"/>
      <c r="B932" s="480"/>
      <c r="C932" s="480"/>
    </row>
    <row r="933" spans="1:3" s="1" customFormat="1" ht="18.75" x14ac:dyDescent="0.3">
      <c r="A933" s="480"/>
      <c r="B933" s="480"/>
      <c r="C933" s="480"/>
    </row>
    <row r="934" spans="1:3" s="1" customFormat="1" ht="18.75" x14ac:dyDescent="0.3">
      <c r="A934" s="480"/>
      <c r="B934" s="480"/>
      <c r="C934" s="480"/>
    </row>
    <row r="935" spans="1:3" s="1" customFormat="1" ht="18.75" x14ac:dyDescent="0.3">
      <c r="A935" s="480"/>
      <c r="B935" s="480"/>
      <c r="C935" s="480"/>
    </row>
    <row r="936" spans="1:3" s="1" customFormat="1" ht="18.75" x14ac:dyDescent="0.3">
      <c r="A936" s="480"/>
      <c r="B936" s="480"/>
      <c r="C936" s="480"/>
    </row>
    <row r="937" spans="1:3" s="1" customFormat="1" ht="18.75" x14ac:dyDescent="0.3">
      <c r="A937" s="480"/>
      <c r="B937" s="480"/>
      <c r="C937" s="480"/>
    </row>
    <row r="938" spans="1:3" s="1" customFormat="1" ht="18.75" x14ac:dyDescent="0.3">
      <c r="A938" s="480"/>
      <c r="B938" s="480"/>
      <c r="C938" s="480"/>
    </row>
    <row r="939" spans="1:3" s="1" customFormat="1" ht="18.75" x14ac:dyDescent="0.3">
      <c r="A939" s="480"/>
      <c r="B939" s="480"/>
      <c r="C939" s="480"/>
    </row>
    <row r="940" spans="1:3" s="1" customFormat="1" ht="18.75" x14ac:dyDescent="0.3">
      <c r="A940" s="480"/>
      <c r="B940" s="480"/>
      <c r="C940" s="480"/>
    </row>
    <row r="941" spans="1:3" s="1" customFormat="1" ht="18.75" x14ac:dyDescent="0.3">
      <c r="A941" s="480"/>
      <c r="B941" s="480"/>
      <c r="C941" s="480"/>
    </row>
    <row r="942" spans="1:3" s="1" customFormat="1" ht="18.75" x14ac:dyDescent="0.3">
      <c r="A942" s="480"/>
      <c r="B942" s="480"/>
      <c r="C942" s="480"/>
    </row>
    <row r="943" spans="1:3" s="1" customFormat="1" ht="18.75" x14ac:dyDescent="0.3">
      <c r="A943" s="480"/>
      <c r="B943" s="480"/>
      <c r="C943" s="480"/>
    </row>
    <row r="944" spans="1:3" s="1" customFormat="1" ht="18.75" x14ac:dyDescent="0.3">
      <c r="A944" s="480"/>
      <c r="B944" s="480"/>
      <c r="C944" s="480"/>
    </row>
    <row r="945" spans="1:3" s="1" customFormat="1" ht="18.75" x14ac:dyDescent="0.3">
      <c r="A945" s="480"/>
      <c r="B945" s="480"/>
      <c r="C945" s="480"/>
    </row>
    <row r="946" spans="1:3" s="1" customFormat="1" ht="18.75" x14ac:dyDescent="0.3">
      <c r="A946" s="480"/>
      <c r="B946" s="480"/>
      <c r="C946" s="480"/>
    </row>
    <row r="947" spans="1:3" s="1" customFormat="1" ht="18.75" x14ac:dyDescent="0.3">
      <c r="A947" s="480"/>
      <c r="B947" s="480"/>
      <c r="C947" s="480"/>
    </row>
    <row r="948" spans="1:3" s="1" customFormat="1" ht="18.75" x14ac:dyDescent="0.3">
      <c r="A948" s="480"/>
      <c r="B948" s="480"/>
      <c r="C948" s="480"/>
    </row>
    <row r="949" spans="1:3" s="1" customFormat="1" ht="18.75" x14ac:dyDescent="0.3">
      <c r="A949" s="480"/>
      <c r="B949" s="480"/>
      <c r="C949" s="480"/>
    </row>
    <row r="950" spans="1:3" s="1" customFormat="1" ht="18.75" x14ac:dyDescent="0.3">
      <c r="A950" s="480"/>
      <c r="B950" s="480"/>
      <c r="C950" s="480"/>
    </row>
    <row r="951" spans="1:3" s="1" customFormat="1" ht="18.75" x14ac:dyDescent="0.3">
      <c r="A951" s="480"/>
      <c r="B951" s="480"/>
      <c r="C951" s="480"/>
    </row>
    <row r="952" spans="1:3" s="1" customFormat="1" ht="18.75" x14ac:dyDescent="0.3">
      <c r="A952" s="480"/>
      <c r="B952" s="480"/>
      <c r="C952" s="480"/>
    </row>
    <row r="953" spans="1:3" s="1" customFormat="1" ht="18.75" x14ac:dyDescent="0.3">
      <c r="A953" s="480"/>
      <c r="B953" s="480"/>
      <c r="C953" s="480"/>
    </row>
    <row r="954" spans="1:3" s="1" customFormat="1" ht="18.75" x14ac:dyDescent="0.3">
      <c r="A954" s="480"/>
      <c r="B954" s="480"/>
      <c r="C954" s="480"/>
    </row>
    <row r="955" spans="1:3" s="1" customFormat="1" ht="18.75" x14ac:dyDescent="0.3">
      <c r="A955" s="480"/>
      <c r="B955" s="480"/>
      <c r="C955" s="480"/>
    </row>
    <row r="956" spans="1:3" s="1" customFormat="1" ht="18.75" x14ac:dyDescent="0.3">
      <c r="A956" s="480"/>
      <c r="B956" s="480"/>
      <c r="C956" s="480"/>
    </row>
    <row r="957" spans="1:3" s="1" customFormat="1" ht="18.75" x14ac:dyDescent="0.3">
      <c r="A957" s="480"/>
      <c r="B957" s="480"/>
      <c r="C957" s="480"/>
    </row>
    <row r="958" spans="1:3" s="1" customFormat="1" ht="18.75" x14ac:dyDescent="0.3">
      <c r="A958" s="480"/>
      <c r="B958" s="480"/>
      <c r="C958" s="480"/>
    </row>
    <row r="959" spans="1:3" s="1" customFormat="1" ht="18.75" x14ac:dyDescent="0.3">
      <c r="A959" s="480"/>
      <c r="B959" s="480"/>
      <c r="C959" s="480"/>
    </row>
    <row r="960" spans="1:3" s="1" customFormat="1" ht="18.75" x14ac:dyDescent="0.3">
      <c r="A960" s="480"/>
      <c r="B960" s="480"/>
      <c r="C960" s="480"/>
    </row>
    <row r="961" spans="1:3" s="1" customFormat="1" ht="18.75" x14ac:dyDescent="0.3">
      <c r="A961" s="480"/>
      <c r="B961" s="480"/>
      <c r="C961" s="480"/>
    </row>
    <row r="962" spans="1:3" s="1" customFormat="1" ht="18.75" x14ac:dyDescent="0.3">
      <c r="A962" s="480"/>
      <c r="B962" s="480"/>
      <c r="C962" s="480"/>
    </row>
    <row r="963" spans="1:3" s="1" customFormat="1" ht="18.75" x14ac:dyDescent="0.3">
      <c r="A963" s="480"/>
      <c r="B963" s="480"/>
      <c r="C963" s="480"/>
    </row>
    <row r="964" spans="1:3" s="1" customFormat="1" ht="18.75" x14ac:dyDescent="0.3">
      <c r="A964" s="480"/>
      <c r="B964" s="480"/>
      <c r="C964" s="480"/>
    </row>
    <row r="965" spans="1:3" s="1" customFormat="1" ht="18.75" x14ac:dyDescent="0.3">
      <c r="A965" s="480"/>
      <c r="B965" s="480"/>
      <c r="C965" s="480"/>
    </row>
    <row r="966" spans="1:3" s="1" customFormat="1" ht="18.75" x14ac:dyDescent="0.3">
      <c r="A966" s="480"/>
      <c r="B966" s="480"/>
      <c r="C966" s="480"/>
    </row>
    <row r="967" spans="1:3" s="1" customFormat="1" ht="18.75" x14ac:dyDescent="0.3">
      <c r="A967" s="480"/>
      <c r="B967" s="480"/>
      <c r="C967" s="480"/>
    </row>
    <row r="968" spans="1:3" s="1" customFormat="1" ht="18.75" x14ac:dyDescent="0.3">
      <c r="A968" s="480"/>
      <c r="B968" s="480"/>
      <c r="C968" s="480"/>
    </row>
    <row r="969" spans="1:3" s="1" customFormat="1" ht="18.75" x14ac:dyDescent="0.3">
      <c r="A969" s="480"/>
      <c r="B969" s="480"/>
      <c r="C969" s="480"/>
    </row>
    <row r="970" spans="1:3" s="1" customFormat="1" ht="18.75" x14ac:dyDescent="0.3">
      <c r="A970" s="480"/>
      <c r="B970" s="480"/>
      <c r="C970" s="480"/>
    </row>
    <row r="971" spans="1:3" s="1" customFormat="1" ht="18.75" x14ac:dyDescent="0.3">
      <c r="A971" s="480"/>
      <c r="B971" s="480"/>
      <c r="C971" s="480"/>
    </row>
    <row r="972" spans="1:3" s="1" customFormat="1" ht="18.75" x14ac:dyDescent="0.3">
      <c r="A972" s="480"/>
      <c r="B972" s="480"/>
      <c r="C972" s="480"/>
    </row>
    <row r="973" spans="1:3" s="1" customFormat="1" ht="18.75" x14ac:dyDescent="0.3">
      <c r="A973" s="480"/>
      <c r="B973" s="480"/>
      <c r="C973" s="480"/>
    </row>
    <row r="974" spans="1:3" s="1" customFormat="1" ht="18.75" x14ac:dyDescent="0.3">
      <c r="A974" s="480"/>
      <c r="B974" s="480"/>
      <c r="C974" s="480"/>
    </row>
    <row r="975" spans="1:3" s="1" customFormat="1" ht="18.75" x14ac:dyDescent="0.3">
      <c r="A975" s="480"/>
      <c r="B975" s="480"/>
      <c r="C975" s="480"/>
    </row>
    <row r="976" spans="1:3" s="1" customFormat="1" ht="18.75" x14ac:dyDescent="0.3">
      <c r="A976" s="480"/>
      <c r="B976" s="480"/>
      <c r="C976" s="480"/>
    </row>
    <row r="977" spans="1:3" s="1" customFormat="1" ht="18.75" x14ac:dyDescent="0.3">
      <c r="A977" s="480"/>
      <c r="B977" s="480"/>
      <c r="C977" s="480"/>
    </row>
    <row r="978" spans="1:3" s="1" customFormat="1" ht="18.75" x14ac:dyDescent="0.3">
      <c r="A978" s="480"/>
      <c r="B978" s="480"/>
      <c r="C978" s="480"/>
    </row>
    <row r="979" spans="1:3" s="1" customFormat="1" ht="18.75" x14ac:dyDescent="0.3">
      <c r="A979" s="480"/>
      <c r="B979" s="480"/>
      <c r="C979" s="480"/>
    </row>
    <row r="980" spans="1:3" s="1" customFormat="1" ht="18.75" x14ac:dyDescent="0.3">
      <c r="A980" s="480"/>
      <c r="B980" s="480"/>
      <c r="C980" s="480"/>
    </row>
    <row r="981" spans="1:3" s="1" customFormat="1" ht="18.75" x14ac:dyDescent="0.3">
      <c r="A981" s="480"/>
      <c r="B981" s="480"/>
      <c r="C981" s="480"/>
    </row>
    <row r="982" spans="1:3" s="1" customFormat="1" ht="18.75" x14ac:dyDescent="0.3">
      <c r="A982" s="480"/>
      <c r="B982" s="480"/>
      <c r="C982" s="480"/>
    </row>
    <row r="983" spans="1:3" s="1" customFormat="1" ht="18.75" x14ac:dyDescent="0.3">
      <c r="A983" s="480"/>
      <c r="B983" s="480"/>
      <c r="C983" s="480"/>
    </row>
    <row r="984" spans="1:3" s="1" customFormat="1" ht="18.75" x14ac:dyDescent="0.3">
      <c r="A984" s="480"/>
      <c r="B984" s="480"/>
      <c r="C984" s="480"/>
    </row>
    <row r="985" spans="1:3" s="1" customFormat="1" ht="18.75" x14ac:dyDescent="0.3">
      <c r="A985" s="480"/>
      <c r="B985" s="480"/>
      <c r="C985" s="480"/>
    </row>
    <row r="986" spans="1:3" s="1" customFormat="1" ht="18.75" x14ac:dyDescent="0.3">
      <c r="A986" s="480"/>
      <c r="B986" s="480"/>
      <c r="C986" s="480"/>
    </row>
    <row r="987" spans="1:3" s="1" customFormat="1" ht="18.75" x14ac:dyDescent="0.3">
      <c r="A987" s="480"/>
      <c r="B987" s="480"/>
      <c r="C987" s="480"/>
    </row>
    <row r="988" spans="1:3" s="1" customFormat="1" ht="18.75" x14ac:dyDescent="0.3">
      <c r="A988" s="480"/>
      <c r="B988" s="480"/>
      <c r="C988" s="480"/>
    </row>
    <row r="989" spans="1:3" s="1" customFormat="1" ht="18.75" x14ac:dyDescent="0.3">
      <c r="A989" s="480"/>
      <c r="B989" s="480"/>
      <c r="C989" s="480"/>
    </row>
    <row r="990" spans="1:3" s="1" customFormat="1" ht="18.75" x14ac:dyDescent="0.3">
      <c r="A990" s="480"/>
      <c r="B990" s="480"/>
      <c r="C990" s="480"/>
    </row>
    <row r="991" spans="1:3" s="1" customFormat="1" ht="18.75" x14ac:dyDescent="0.3">
      <c r="A991" s="480"/>
      <c r="B991" s="480"/>
      <c r="C991" s="480"/>
    </row>
    <row r="992" spans="1:3" s="1" customFormat="1" ht="18.75" x14ac:dyDescent="0.3">
      <c r="A992" s="480"/>
      <c r="B992" s="480"/>
      <c r="C992" s="480"/>
    </row>
    <row r="993" spans="1:3" s="1" customFormat="1" ht="18.75" x14ac:dyDescent="0.3">
      <c r="A993" s="480"/>
      <c r="B993" s="480"/>
      <c r="C993" s="480"/>
    </row>
    <row r="994" spans="1:3" s="1" customFormat="1" ht="18.75" x14ac:dyDescent="0.3">
      <c r="A994" s="480"/>
      <c r="B994" s="480"/>
      <c r="C994" s="480"/>
    </row>
    <row r="995" spans="1:3" s="1" customFormat="1" ht="18.75" x14ac:dyDescent="0.3">
      <c r="A995" s="480"/>
      <c r="B995" s="480"/>
      <c r="C995" s="480"/>
    </row>
    <row r="996" spans="1:3" s="1" customFormat="1" ht="18.75" x14ac:dyDescent="0.3">
      <c r="A996" s="480"/>
      <c r="B996" s="480"/>
      <c r="C996" s="480"/>
    </row>
    <row r="997" spans="1:3" s="1" customFormat="1" ht="18.75" x14ac:dyDescent="0.3">
      <c r="A997" s="480"/>
      <c r="B997" s="480"/>
      <c r="C997" s="480"/>
    </row>
    <row r="998" spans="1:3" s="1" customFormat="1" ht="18.75" x14ac:dyDescent="0.3">
      <c r="A998" s="480"/>
      <c r="B998" s="480"/>
      <c r="C998" s="480"/>
    </row>
    <row r="999" spans="1:3" s="1" customFormat="1" ht="18.75" x14ac:dyDescent="0.3">
      <c r="A999" s="480"/>
      <c r="B999" s="480"/>
      <c r="C999" s="480"/>
    </row>
    <row r="1000" spans="1:3" s="1" customFormat="1" ht="18.75" x14ac:dyDescent="0.3">
      <c r="A1000" s="480"/>
      <c r="B1000" s="480"/>
      <c r="C1000" s="480"/>
    </row>
    <row r="1001" spans="1:3" s="1" customFormat="1" ht="18.75" x14ac:dyDescent="0.3">
      <c r="A1001" s="480"/>
      <c r="B1001" s="480"/>
      <c r="C1001" s="480"/>
    </row>
    <row r="1002" spans="1:3" s="1" customFormat="1" ht="18.75" x14ac:dyDescent="0.3">
      <c r="A1002" s="480"/>
      <c r="B1002" s="480"/>
      <c r="C1002" s="480"/>
    </row>
    <row r="1003" spans="1:3" s="1" customFormat="1" ht="18.75" x14ac:dyDescent="0.3">
      <c r="A1003" s="480"/>
      <c r="B1003" s="480"/>
      <c r="C1003" s="480"/>
    </row>
    <row r="1004" spans="1:3" s="1" customFormat="1" ht="18.75" x14ac:dyDescent="0.3">
      <c r="A1004" s="480"/>
      <c r="B1004" s="480"/>
      <c r="C1004" s="480"/>
    </row>
    <row r="1005" spans="1:3" s="1" customFormat="1" ht="18.75" x14ac:dyDescent="0.3">
      <c r="A1005" s="480"/>
      <c r="B1005" s="480"/>
      <c r="C1005" s="480"/>
    </row>
    <row r="1006" spans="1:3" s="1" customFormat="1" ht="18.75" x14ac:dyDescent="0.3">
      <c r="A1006" s="480"/>
      <c r="B1006" s="480"/>
      <c r="C1006" s="480"/>
    </row>
    <row r="1007" spans="1:3" s="1" customFormat="1" ht="18.75" x14ac:dyDescent="0.3">
      <c r="A1007" s="480"/>
      <c r="B1007" s="480"/>
      <c r="C1007" s="480"/>
    </row>
    <row r="1008" spans="1:3" s="1" customFormat="1" ht="18.75" x14ac:dyDescent="0.3">
      <c r="A1008" s="480"/>
      <c r="B1008" s="480"/>
      <c r="C1008" s="480"/>
    </row>
    <row r="1009" spans="1:3" s="1" customFormat="1" ht="18.75" x14ac:dyDescent="0.3">
      <c r="A1009" s="480"/>
      <c r="B1009" s="480"/>
      <c r="C1009" s="480"/>
    </row>
    <row r="1010" spans="1:3" s="1" customFormat="1" ht="18.75" x14ac:dyDescent="0.3">
      <c r="A1010" s="480"/>
      <c r="B1010" s="480"/>
      <c r="C1010" s="480"/>
    </row>
    <row r="1011" spans="1:3" s="1" customFormat="1" ht="18.75" x14ac:dyDescent="0.3">
      <c r="A1011" s="480"/>
      <c r="B1011" s="480"/>
      <c r="C1011" s="480"/>
    </row>
    <row r="1012" spans="1:3" s="1" customFormat="1" ht="18.75" x14ac:dyDescent="0.3">
      <c r="A1012" s="480"/>
      <c r="B1012" s="480"/>
      <c r="C1012" s="480"/>
    </row>
    <row r="1013" spans="1:3" s="1" customFormat="1" ht="18.75" x14ac:dyDescent="0.3">
      <c r="A1013" s="480"/>
      <c r="B1013" s="480"/>
      <c r="C1013" s="480"/>
    </row>
    <row r="1014" spans="1:3" s="1" customFormat="1" ht="18.75" x14ac:dyDescent="0.3">
      <c r="A1014" s="480"/>
      <c r="B1014" s="480"/>
      <c r="C1014" s="480"/>
    </row>
    <row r="1015" spans="1:3" s="1" customFormat="1" ht="18.75" x14ac:dyDescent="0.3">
      <c r="A1015" s="480"/>
      <c r="B1015" s="480"/>
      <c r="C1015" s="480"/>
    </row>
    <row r="1016" spans="1:3" s="1" customFormat="1" ht="18.75" x14ac:dyDescent="0.3">
      <c r="A1016" s="480"/>
      <c r="B1016" s="480"/>
      <c r="C1016" s="480"/>
    </row>
    <row r="1017" spans="1:3" s="1" customFormat="1" ht="18.75" x14ac:dyDescent="0.3">
      <c r="A1017" s="480"/>
      <c r="B1017" s="480"/>
      <c r="C1017" s="480"/>
    </row>
    <row r="1018" spans="1:3" s="1" customFormat="1" ht="18.75" x14ac:dyDescent="0.3">
      <c r="A1018" s="480"/>
      <c r="B1018" s="480"/>
      <c r="C1018" s="480"/>
    </row>
    <row r="1019" spans="1:3" s="1" customFormat="1" ht="18.75" x14ac:dyDescent="0.3">
      <c r="A1019" s="480"/>
      <c r="B1019" s="480"/>
      <c r="C1019" s="480"/>
    </row>
    <row r="1020" spans="1:3" s="1" customFormat="1" ht="18.75" x14ac:dyDescent="0.3">
      <c r="A1020" s="480"/>
      <c r="B1020" s="480"/>
      <c r="C1020" s="480"/>
    </row>
    <row r="1021" spans="1:3" s="1" customFormat="1" ht="18.75" x14ac:dyDescent="0.3">
      <c r="A1021" s="480"/>
      <c r="B1021" s="480"/>
      <c r="C1021" s="480"/>
    </row>
    <row r="1022" spans="1:3" s="1" customFormat="1" ht="18.75" x14ac:dyDescent="0.3">
      <c r="A1022" s="480"/>
      <c r="B1022" s="480"/>
      <c r="C1022" s="480"/>
    </row>
    <row r="1023" spans="1:3" s="1" customFormat="1" ht="18.75" x14ac:dyDescent="0.3">
      <c r="A1023" s="480"/>
      <c r="B1023" s="480"/>
      <c r="C1023" s="480"/>
    </row>
    <row r="1024" spans="1:3" s="1" customFormat="1" ht="18.75" x14ac:dyDescent="0.3">
      <c r="A1024" s="480"/>
      <c r="B1024" s="480"/>
      <c r="C1024" s="480"/>
    </row>
    <row r="1025" spans="1:3" s="1" customFormat="1" ht="18.75" x14ac:dyDescent="0.3">
      <c r="A1025" s="480"/>
      <c r="B1025" s="480"/>
      <c r="C1025" s="480"/>
    </row>
    <row r="1026" spans="1:3" s="1" customFormat="1" ht="18.75" x14ac:dyDescent="0.3">
      <c r="A1026" s="480"/>
      <c r="B1026" s="480"/>
      <c r="C1026" s="480"/>
    </row>
    <row r="1027" spans="1:3" s="1" customFormat="1" ht="18.75" x14ac:dyDescent="0.3">
      <c r="A1027" s="480"/>
      <c r="B1027" s="480"/>
      <c r="C1027" s="480"/>
    </row>
    <row r="1028" spans="1:3" s="1" customFormat="1" ht="18.75" x14ac:dyDescent="0.3">
      <c r="A1028" s="480"/>
      <c r="B1028" s="480"/>
      <c r="C1028" s="480"/>
    </row>
    <row r="1029" spans="1:3" s="1" customFormat="1" ht="18.75" x14ac:dyDescent="0.3">
      <c r="A1029" s="480"/>
      <c r="B1029" s="480"/>
      <c r="C1029" s="480"/>
    </row>
    <row r="1030" spans="1:3" s="1" customFormat="1" ht="18.75" x14ac:dyDescent="0.3">
      <c r="A1030" s="480"/>
      <c r="B1030" s="480"/>
      <c r="C1030" s="480"/>
    </row>
    <row r="1031" spans="1:3" s="1" customFormat="1" ht="18.75" x14ac:dyDescent="0.3">
      <c r="A1031" s="480"/>
      <c r="B1031" s="480"/>
      <c r="C1031" s="480"/>
    </row>
    <row r="1032" spans="1:3" s="1" customFormat="1" ht="18.75" x14ac:dyDescent="0.3">
      <c r="A1032" s="480"/>
      <c r="B1032" s="480"/>
      <c r="C1032" s="480"/>
    </row>
    <row r="1033" spans="1:3" s="1" customFormat="1" ht="18.75" x14ac:dyDescent="0.3">
      <c r="A1033" s="480"/>
      <c r="B1033" s="480"/>
      <c r="C1033" s="480"/>
    </row>
    <row r="1034" spans="1:3" s="1" customFormat="1" ht="18.75" x14ac:dyDescent="0.3">
      <c r="A1034" s="480"/>
      <c r="B1034" s="480"/>
      <c r="C1034" s="480"/>
    </row>
    <row r="1035" spans="1:3" s="1" customFormat="1" ht="18.75" x14ac:dyDescent="0.3">
      <c r="A1035" s="480"/>
      <c r="B1035" s="480"/>
      <c r="C1035" s="480"/>
    </row>
    <row r="1036" spans="1:3" s="1" customFormat="1" ht="18.75" x14ac:dyDescent="0.3">
      <c r="A1036" s="480"/>
      <c r="B1036" s="480"/>
      <c r="C1036" s="480"/>
    </row>
    <row r="1037" spans="1:3" s="1" customFormat="1" ht="18.75" x14ac:dyDescent="0.3">
      <c r="A1037" s="480"/>
      <c r="B1037" s="480"/>
      <c r="C1037" s="480"/>
    </row>
    <row r="1038" spans="1:3" s="1" customFormat="1" ht="18.75" x14ac:dyDescent="0.3">
      <c r="A1038" s="480"/>
      <c r="B1038" s="480"/>
      <c r="C1038" s="480"/>
    </row>
    <row r="1039" spans="1:3" s="1" customFormat="1" ht="18.75" x14ac:dyDescent="0.3">
      <c r="A1039" s="480"/>
      <c r="B1039" s="480"/>
      <c r="C1039" s="480"/>
    </row>
    <row r="1040" spans="1:3" s="1" customFormat="1" ht="18.75" x14ac:dyDescent="0.3">
      <c r="A1040" s="480"/>
      <c r="B1040" s="480"/>
      <c r="C1040" s="480"/>
    </row>
    <row r="1041" spans="1:3" s="1" customFormat="1" ht="18.75" x14ac:dyDescent="0.3">
      <c r="A1041" s="480"/>
      <c r="B1041" s="480"/>
      <c r="C1041" s="480"/>
    </row>
    <row r="1042" spans="1:3" s="1" customFormat="1" ht="18.75" x14ac:dyDescent="0.3">
      <c r="A1042" s="480"/>
      <c r="B1042" s="480"/>
      <c r="C1042" s="480"/>
    </row>
    <row r="1043" spans="1:3" s="1" customFormat="1" ht="18.75" x14ac:dyDescent="0.3">
      <c r="A1043" s="480"/>
      <c r="B1043" s="480"/>
      <c r="C1043" s="480"/>
    </row>
    <row r="1044" spans="1:3" s="1" customFormat="1" ht="18.75" x14ac:dyDescent="0.3">
      <c r="A1044" s="480"/>
      <c r="B1044" s="480"/>
      <c r="C1044" s="480"/>
    </row>
    <row r="1045" spans="1:3" s="1" customFormat="1" ht="18.75" x14ac:dyDescent="0.3">
      <c r="A1045" s="480"/>
      <c r="B1045" s="480"/>
      <c r="C1045" s="480"/>
    </row>
    <row r="1046" spans="1:3" s="1" customFormat="1" ht="18.75" x14ac:dyDescent="0.3">
      <c r="A1046" s="480"/>
      <c r="B1046" s="480"/>
      <c r="C1046" s="480"/>
    </row>
    <row r="1047" spans="1:3" s="1" customFormat="1" ht="18.75" x14ac:dyDescent="0.3">
      <c r="A1047" s="480"/>
      <c r="B1047" s="480"/>
      <c r="C1047" s="480"/>
    </row>
    <row r="1048" spans="1:3" s="1" customFormat="1" ht="18.75" x14ac:dyDescent="0.3">
      <c r="A1048" s="480"/>
      <c r="B1048" s="480"/>
      <c r="C1048" s="480"/>
    </row>
    <row r="1049" spans="1:3" s="1" customFormat="1" ht="18.75" x14ac:dyDescent="0.3">
      <c r="A1049" s="480"/>
      <c r="B1049" s="480"/>
      <c r="C1049" s="480"/>
    </row>
    <row r="1050" spans="1:3" s="1" customFormat="1" ht="18.75" x14ac:dyDescent="0.3">
      <c r="A1050" s="480"/>
      <c r="B1050" s="480"/>
      <c r="C1050" s="480"/>
    </row>
    <row r="1051" spans="1:3" s="1" customFormat="1" ht="18.75" x14ac:dyDescent="0.3">
      <c r="A1051" s="480"/>
      <c r="B1051" s="480"/>
      <c r="C1051" s="480"/>
    </row>
    <row r="1052" spans="1:3" s="1" customFormat="1" ht="18.75" x14ac:dyDescent="0.3">
      <c r="A1052" s="480"/>
      <c r="B1052" s="480"/>
      <c r="C1052" s="480"/>
    </row>
    <row r="1053" spans="1:3" s="1" customFormat="1" ht="18.75" x14ac:dyDescent="0.3">
      <c r="A1053" s="480"/>
      <c r="B1053" s="480"/>
      <c r="C1053" s="480"/>
    </row>
    <row r="1054" spans="1:3" s="1" customFormat="1" ht="18.75" x14ac:dyDescent="0.3">
      <c r="A1054" s="480"/>
      <c r="B1054" s="480"/>
      <c r="C1054" s="480"/>
    </row>
    <row r="1055" spans="1:3" s="1" customFormat="1" ht="18.75" x14ac:dyDescent="0.3">
      <c r="A1055" s="480"/>
      <c r="B1055" s="480"/>
      <c r="C1055" s="480"/>
    </row>
    <row r="1056" spans="1:3" s="1" customFormat="1" ht="18.75" x14ac:dyDescent="0.3">
      <c r="A1056" s="480"/>
      <c r="B1056" s="480"/>
      <c r="C1056" s="480"/>
    </row>
    <row r="1057" spans="1:3" s="1" customFormat="1" ht="18.75" x14ac:dyDescent="0.3">
      <c r="A1057" s="480"/>
      <c r="B1057" s="480"/>
      <c r="C1057" s="480"/>
    </row>
    <row r="1058" spans="1:3" s="1" customFormat="1" ht="18.75" x14ac:dyDescent="0.3">
      <c r="A1058" s="480"/>
      <c r="B1058" s="480"/>
      <c r="C1058" s="480"/>
    </row>
    <row r="1059" spans="1:3" s="1" customFormat="1" ht="18.75" x14ac:dyDescent="0.3">
      <c r="A1059" s="480"/>
      <c r="B1059" s="480"/>
      <c r="C1059" s="480"/>
    </row>
    <row r="1060" spans="1:3" s="1" customFormat="1" ht="18.75" x14ac:dyDescent="0.3">
      <c r="A1060" s="480"/>
      <c r="B1060" s="480"/>
      <c r="C1060" s="480"/>
    </row>
    <row r="1061" spans="1:3" s="1" customFormat="1" ht="18.75" x14ac:dyDescent="0.3">
      <c r="A1061" s="480"/>
      <c r="B1061" s="480"/>
      <c r="C1061" s="480"/>
    </row>
    <row r="1062" spans="1:3" s="1" customFormat="1" ht="18.75" x14ac:dyDescent="0.3">
      <c r="A1062" s="480"/>
      <c r="B1062" s="480"/>
      <c r="C1062" s="480"/>
    </row>
    <row r="1063" spans="1:3" s="1" customFormat="1" ht="18.75" x14ac:dyDescent="0.3">
      <c r="A1063" s="480"/>
      <c r="B1063" s="480"/>
      <c r="C1063" s="480"/>
    </row>
    <row r="1064" spans="1:3" s="1" customFormat="1" ht="18.75" x14ac:dyDescent="0.3">
      <c r="A1064" s="480"/>
      <c r="B1064" s="480"/>
      <c r="C1064" s="480"/>
    </row>
    <row r="1065" spans="1:3" s="1" customFormat="1" ht="18.75" x14ac:dyDescent="0.3">
      <c r="A1065" s="480"/>
      <c r="B1065" s="480"/>
      <c r="C1065" s="480"/>
    </row>
    <row r="1066" spans="1:3" s="1" customFormat="1" ht="18.75" x14ac:dyDescent="0.3">
      <c r="A1066" s="480"/>
      <c r="B1066" s="480"/>
      <c r="C1066" s="480"/>
    </row>
    <row r="1067" spans="1:3" s="1" customFormat="1" ht="18.75" x14ac:dyDescent="0.3">
      <c r="A1067" s="480"/>
      <c r="B1067" s="480"/>
      <c r="C1067" s="480"/>
    </row>
    <row r="1068" spans="1:3" s="1" customFormat="1" ht="18.75" x14ac:dyDescent="0.3">
      <c r="A1068" s="480"/>
      <c r="B1068" s="480"/>
      <c r="C1068" s="480"/>
    </row>
    <row r="1069" spans="1:3" s="1" customFormat="1" ht="18.75" x14ac:dyDescent="0.3">
      <c r="A1069" s="480"/>
      <c r="B1069" s="480"/>
      <c r="C1069" s="480"/>
    </row>
    <row r="1070" spans="1:3" s="1" customFormat="1" ht="18.75" x14ac:dyDescent="0.3">
      <c r="A1070" s="480"/>
      <c r="B1070" s="480"/>
      <c r="C1070" s="480"/>
    </row>
    <row r="1071" spans="1:3" s="1" customFormat="1" ht="18.75" x14ac:dyDescent="0.3">
      <c r="A1071" s="480"/>
      <c r="B1071" s="480"/>
      <c r="C1071" s="480"/>
    </row>
    <row r="1072" spans="1:3" s="1" customFormat="1" ht="18.75" x14ac:dyDescent="0.3">
      <c r="A1072" s="480"/>
      <c r="B1072" s="480"/>
      <c r="C1072" s="480"/>
    </row>
    <row r="1073" spans="1:3" s="1" customFormat="1" ht="18.75" x14ac:dyDescent="0.3">
      <c r="A1073" s="480"/>
      <c r="B1073" s="480"/>
      <c r="C1073" s="480"/>
    </row>
    <row r="1074" spans="1:3" s="1" customFormat="1" ht="18.75" x14ac:dyDescent="0.3">
      <c r="A1074" s="480"/>
      <c r="B1074" s="480"/>
      <c r="C1074" s="480"/>
    </row>
    <row r="1075" spans="1:3" s="1" customFormat="1" ht="18.75" x14ac:dyDescent="0.3">
      <c r="A1075" s="480"/>
      <c r="B1075" s="480"/>
      <c r="C1075" s="480"/>
    </row>
    <row r="1076" spans="1:3" s="1" customFormat="1" ht="18.75" x14ac:dyDescent="0.3">
      <c r="A1076" s="480"/>
      <c r="B1076" s="480"/>
      <c r="C1076" s="480"/>
    </row>
    <row r="1077" spans="1:3" s="1" customFormat="1" ht="18.75" x14ac:dyDescent="0.3">
      <c r="A1077" s="480"/>
      <c r="B1077" s="480"/>
      <c r="C1077" s="480"/>
    </row>
    <row r="1078" spans="1:3" s="1" customFormat="1" ht="18.75" x14ac:dyDescent="0.3">
      <c r="A1078" s="480"/>
      <c r="B1078" s="480"/>
      <c r="C1078" s="480"/>
    </row>
    <row r="1079" spans="1:3" s="1" customFormat="1" ht="18.75" x14ac:dyDescent="0.3">
      <c r="A1079" s="480"/>
      <c r="B1079" s="480"/>
      <c r="C1079" s="480"/>
    </row>
    <row r="1080" spans="1:3" s="1" customFormat="1" ht="18.75" x14ac:dyDescent="0.3">
      <c r="A1080" s="480"/>
      <c r="B1080" s="480"/>
      <c r="C1080" s="480"/>
    </row>
    <row r="1081" spans="1:3" s="1" customFormat="1" ht="18.75" x14ac:dyDescent="0.3">
      <c r="A1081" s="480"/>
      <c r="B1081" s="480"/>
      <c r="C1081" s="480"/>
    </row>
    <row r="1082" spans="1:3" s="1" customFormat="1" ht="18.75" x14ac:dyDescent="0.3">
      <c r="A1082" s="480"/>
      <c r="B1082" s="480"/>
      <c r="C1082" s="480"/>
    </row>
    <row r="1083" spans="1:3" s="1" customFormat="1" ht="18.75" x14ac:dyDescent="0.3">
      <c r="A1083" s="480"/>
      <c r="B1083" s="480"/>
      <c r="C1083" s="480"/>
    </row>
    <row r="1084" spans="1:3" s="1" customFormat="1" ht="18.75" x14ac:dyDescent="0.3">
      <c r="A1084" s="480"/>
      <c r="B1084" s="480"/>
      <c r="C1084" s="480"/>
    </row>
    <row r="1085" spans="1:3" s="1" customFormat="1" ht="18.75" x14ac:dyDescent="0.3">
      <c r="A1085" s="480"/>
      <c r="B1085" s="480"/>
      <c r="C1085" s="480"/>
    </row>
    <row r="1086" spans="1:3" s="1" customFormat="1" ht="18.75" x14ac:dyDescent="0.3">
      <c r="A1086" s="480"/>
      <c r="B1086" s="480"/>
      <c r="C1086" s="480"/>
    </row>
    <row r="1087" spans="1:3" s="1" customFormat="1" ht="18.75" x14ac:dyDescent="0.3">
      <c r="A1087" s="480"/>
      <c r="B1087" s="480"/>
      <c r="C1087" s="480"/>
    </row>
    <row r="1088" spans="1:3" s="1" customFormat="1" ht="18.75" x14ac:dyDescent="0.3">
      <c r="A1088" s="480"/>
      <c r="B1088" s="480"/>
      <c r="C1088" s="480"/>
    </row>
    <row r="1089" spans="1:3" s="1" customFormat="1" ht="18.75" x14ac:dyDescent="0.3">
      <c r="A1089" s="480"/>
      <c r="B1089" s="480"/>
      <c r="C1089" s="480"/>
    </row>
    <row r="1090" spans="1:3" s="1" customFormat="1" ht="18.75" x14ac:dyDescent="0.3">
      <c r="A1090" s="480"/>
      <c r="B1090" s="480"/>
      <c r="C1090" s="480"/>
    </row>
    <row r="1091" spans="1:3" s="1" customFormat="1" ht="18.75" x14ac:dyDescent="0.3">
      <c r="A1091" s="480"/>
      <c r="B1091" s="480"/>
      <c r="C1091" s="480"/>
    </row>
    <row r="1092" spans="1:3" s="1" customFormat="1" ht="18.75" x14ac:dyDescent="0.3">
      <c r="A1092" s="480"/>
      <c r="B1092" s="480"/>
      <c r="C1092" s="480"/>
    </row>
    <row r="1093" spans="1:3" s="1" customFormat="1" ht="18.75" x14ac:dyDescent="0.3">
      <c r="A1093" s="480"/>
      <c r="B1093" s="480"/>
      <c r="C1093" s="480"/>
    </row>
    <row r="1094" spans="1:3" s="1" customFormat="1" ht="18.75" x14ac:dyDescent="0.3">
      <c r="A1094" s="480"/>
      <c r="B1094" s="480"/>
      <c r="C1094" s="480"/>
    </row>
    <row r="1095" spans="1:3" s="1" customFormat="1" ht="18.75" x14ac:dyDescent="0.3">
      <c r="A1095" s="480"/>
      <c r="B1095" s="480"/>
      <c r="C1095" s="480"/>
    </row>
    <row r="1096" spans="1:3" s="1" customFormat="1" ht="18.75" x14ac:dyDescent="0.3">
      <c r="A1096" s="480"/>
      <c r="B1096" s="480"/>
      <c r="C1096" s="480"/>
    </row>
    <row r="1097" spans="1:3" s="1" customFormat="1" ht="18.75" x14ac:dyDescent="0.3">
      <c r="A1097" s="480"/>
      <c r="B1097" s="480"/>
      <c r="C1097" s="480"/>
    </row>
    <row r="1098" spans="1:3" s="1" customFormat="1" ht="18.75" x14ac:dyDescent="0.3">
      <c r="A1098" s="480"/>
      <c r="B1098" s="480"/>
      <c r="C1098" s="480"/>
    </row>
    <row r="1099" spans="1:3" s="1" customFormat="1" ht="18.75" x14ac:dyDescent="0.3">
      <c r="A1099" s="480"/>
      <c r="B1099" s="480"/>
      <c r="C1099" s="480"/>
    </row>
    <row r="1100" spans="1:3" s="1" customFormat="1" ht="18.75" x14ac:dyDescent="0.3">
      <c r="A1100" s="480"/>
      <c r="B1100" s="480"/>
      <c r="C1100" s="480"/>
    </row>
    <row r="1101" spans="1:3" s="1" customFormat="1" ht="18.75" x14ac:dyDescent="0.3">
      <c r="A1101" s="480"/>
      <c r="B1101" s="480"/>
      <c r="C1101" s="480"/>
    </row>
    <row r="1102" spans="1:3" s="1" customFormat="1" ht="18.75" x14ac:dyDescent="0.3">
      <c r="A1102" s="480"/>
      <c r="B1102" s="480"/>
      <c r="C1102" s="480"/>
    </row>
    <row r="1103" spans="1:3" s="1" customFormat="1" ht="18.75" x14ac:dyDescent="0.3">
      <c r="A1103" s="480"/>
      <c r="B1103" s="480"/>
      <c r="C1103" s="480"/>
    </row>
    <row r="1104" spans="1:3" s="1" customFormat="1" ht="18.75" x14ac:dyDescent="0.3">
      <c r="A1104" s="480"/>
      <c r="B1104" s="480"/>
      <c r="C1104" s="480"/>
    </row>
    <row r="1105" spans="1:3" s="1" customFormat="1" ht="18.75" x14ac:dyDescent="0.3">
      <c r="A1105" s="480"/>
      <c r="B1105" s="480"/>
      <c r="C1105" s="480"/>
    </row>
    <row r="1106" spans="1:3" s="1" customFormat="1" ht="18.75" x14ac:dyDescent="0.3">
      <c r="A1106" s="480"/>
      <c r="B1106" s="480"/>
      <c r="C1106" s="480"/>
    </row>
    <row r="1107" spans="1:3" s="1" customFormat="1" ht="18.75" x14ac:dyDescent="0.3">
      <c r="A1107" s="480"/>
      <c r="B1107" s="480"/>
      <c r="C1107" s="480"/>
    </row>
    <row r="1108" spans="1:3" s="1" customFormat="1" ht="18.75" x14ac:dyDescent="0.3">
      <c r="A1108" s="480"/>
      <c r="B1108" s="480"/>
      <c r="C1108" s="480"/>
    </row>
    <row r="1109" spans="1:3" s="1" customFormat="1" ht="18.75" x14ac:dyDescent="0.3">
      <c r="A1109" s="480"/>
      <c r="B1109" s="480"/>
      <c r="C1109" s="480"/>
    </row>
    <row r="1110" spans="1:3" s="1" customFormat="1" ht="18.75" x14ac:dyDescent="0.3">
      <c r="A1110" s="480"/>
      <c r="B1110" s="480"/>
      <c r="C1110" s="480"/>
    </row>
    <row r="1111" spans="1:3" s="1" customFormat="1" ht="18.75" x14ac:dyDescent="0.3">
      <c r="A1111" s="480"/>
      <c r="B1111" s="480"/>
      <c r="C1111" s="480"/>
    </row>
    <row r="1112" spans="1:3" s="1" customFormat="1" ht="18.75" x14ac:dyDescent="0.3">
      <c r="A1112" s="480"/>
      <c r="B1112" s="480"/>
      <c r="C1112" s="480"/>
    </row>
    <row r="1113" spans="1:3" s="1" customFormat="1" ht="18.75" x14ac:dyDescent="0.3">
      <c r="A1113" s="480"/>
      <c r="B1113" s="480"/>
      <c r="C1113" s="480"/>
    </row>
    <row r="1114" spans="1:3" s="1" customFormat="1" ht="18.75" x14ac:dyDescent="0.3">
      <c r="A1114" s="480"/>
      <c r="B1114" s="480"/>
      <c r="C1114" s="480"/>
    </row>
    <row r="1115" spans="1:3" s="1" customFormat="1" ht="18.75" x14ac:dyDescent="0.3">
      <c r="A1115" s="480"/>
      <c r="B1115" s="480"/>
      <c r="C1115" s="480"/>
    </row>
    <row r="1116" spans="1:3" s="1" customFormat="1" ht="18.75" x14ac:dyDescent="0.3">
      <c r="A1116" s="480"/>
      <c r="B1116" s="480"/>
      <c r="C1116" s="480"/>
    </row>
    <row r="1117" spans="1:3" s="1" customFormat="1" ht="18.75" x14ac:dyDescent="0.3">
      <c r="A1117" s="480"/>
      <c r="B1117" s="480"/>
      <c r="C1117" s="480"/>
    </row>
    <row r="1118" spans="1:3" s="1" customFormat="1" ht="18.75" x14ac:dyDescent="0.3">
      <c r="A1118" s="480"/>
      <c r="B1118" s="480"/>
      <c r="C1118" s="480"/>
    </row>
    <row r="1119" spans="1:3" s="1" customFormat="1" ht="18.75" x14ac:dyDescent="0.3">
      <c r="A1119" s="480"/>
      <c r="B1119" s="480"/>
      <c r="C1119" s="480"/>
    </row>
    <row r="1120" spans="1:3" s="1" customFormat="1" ht="18.75" x14ac:dyDescent="0.3">
      <c r="A1120" s="480"/>
      <c r="B1120" s="480"/>
      <c r="C1120" s="480"/>
    </row>
    <row r="1121" spans="1:3" s="1" customFormat="1" ht="18.75" x14ac:dyDescent="0.3">
      <c r="A1121" s="480"/>
      <c r="B1121" s="480"/>
      <c r="C1121" s="480"/>
    </row>
    <row r="1122" spans="1:3" s="1" customFormat="1" ht="18.75" x14ac:dyDescent="0.3">
      <c r="A1122" s="480"/>
      <c r="B1122" s="480"/>
      <c r="C1122" s="480"/>
    </row>
    <row r="1123" spans="1:3" s="1" customFormat="1" ht="18.75" x14ac:dyDescent="0.3">
      <c r="A1123" s="480"/>
      <c r="B1123" s="480"/>
      <c r="C1123" s="480"/>
    </row>
    <row r="1124" spans="1:3" s="1" customFormat="1" ht="18.75" x14ac:dyDescent="0.3">
      <c r="A1124" s="480"/>
      <c r="B1124" s="480"/>
      <c r="C1124" s="480"/>
    </row>
    <row r="1125" spans="1:3" s="1" customFormat="1" ht="18.75" x14ac:dyDescent="0.3">
      <c r="A1125" s="480"/>
      <c r="B1125" s="480"/>
      <c r="C1125" s="480"/>
    </row>
    <row r="1126" spans="1:3" s="1" customFormat="1" ht="18.75" x14ac:dyDescent="0.3">
      <c r="A1126" s="480"/>
      <c r="B1126" s="480"/>
      <c r="C1126" s="480"/>
    </row>
    <row r="1127" spans="1:3" s="1" customFormat="1" ht="18.75" x14ac:dyDescent="0.3">
      <c r="A1127" s="480"/>
      <c r="B1127" s="480"/>
      <c r="C1127" s="480"/>
    </row>
    <row r="1128" spans="1:3" s="1" customFormat="1" ht="18.75" x14ac:dyDescent="0.3">
      <c r="A1128" s="480"/>
      <c r="B1128" s="480"/>
      <c r="C1128" s="480"/>
    </row>
    <row r="1129" spans="1:3" s="1" customFormat="1" ht="18.75" x14ac:dyDescent="0.3">
      <c r="A1129" s="480"/>
      <c r="B1129" s="480"/>
      <c r="C1129" s="480"/>
    </row>
    <row r="1130" spans="1:3" s="1" customFormat="1" ht="18.75" x14ac:dyDescent="0.3">
      <c r="A1130" s="480"/>
      <c r="B1130" s="480"/>
      <c r="C1130" s="480"/>
    </row>
    <row r="1131" spans="1:3" s="1" customFormat="1" ht="18.75" x14ac:dyDescent="0.3">
      <c r="A1131" s="480"/>
      <c r="B1131" s="480"/>
      <c r="C1131" s="480"/>
    </row>
    <row r="1132" spans="1:3" s="1" customFormat="1" ht="18.75" x14ac:dyDescent="0.3">
      <c r="A1132" s="480"/>
      <c r="B1132" s="480"/>
      <c r="C1132" s="480"/>
    </row>
    <row r="1133" spans="1:3" s="1" customFormat="1" ht="18.75" x14ac:dyDescent="0.3">
      <c r="A1133" s="480"/>
      <c r="B1133" s="480"/>
      <c r="C1133" s="480"/>
    </row>
    <row r="1134" spans="1:3" s="1" customFormat="1" ht="18.75" x14ac:dyDescent="0.3">
      <c r="A1134" s="480"/>
      <c r="B1134" s="480"/>
      <c r="C1134" s="480"/>
    </row>
    <row r="1135" spans="1:3" s="1" customFormat="1" ht="18.75" x14ac:dyDescent="0.3">
      <c r="A1135" s="480"/>
      <c r="B1135" s="480"/>
      <c r="C1135" s="480"/>
    </row>
    <row r="1136" spans="1:3" s="1" customFormat="1" ht="18.75" x14ac:dyDescent="0.3">
      <c r="A1136" s="480"/>
      <c r="B1136" s="480"/>
      <c r="C1136" s="480"/>
    </row>
    <row r="1137" spans="1:3" s="1" customFormat="1" ht="18.75" x14ac:dyDescent="0.3">
      <c r="A1137" s="480"/>
      <c r="B1137" s="480"/>
      <c r="C1137" s="480"/>
    </row>
    <row r="1138" spans="1:3" s="1" customFormat="1" ht="18.75" x14ac:dyDescent="0.3">
      <c r="A1138" s="480"/>
      <c r="B1138" s="480"/>
      <c r="C1138" s="480"/>
    </row>
  </sheetData>
  <mergeCells count="190">
    <mergeCell ref="C173:C180"/>
    <mergeCell ref="A173:A180"/>
    <mergeCell ref="A416:A422"/>
    <mergeCell ref="C416:C422"/>
    <mergeCell ref="A408:A413"/>
    <mergeCell ref="C408:C413"/>
    <mergeCell ref="A2:A9"/>
    <mergeCell ref="C2:C9"/>
    <mergeCell ref="A12:A17"/>
    <mergeCell ref="A20:A26"/>
    <mergeCell ref="A29:A37"/>
    <mergeCell ref="C29:C37"/>
    <mergeCell ref="A40:A49"/>
    <mergeCell ref="C40:C49"/>
    <mergeCell ref="A52:A57"/>
    <mergeCell ref="C52:C57"/>
    <mergeCell ref="A60:A67"/>
    <mergeCell ref="C60:C67"/>
    <mergeCell ref="A70:A79"/>
    <mergeCell ref="C70:C79"/>
    <mergeCell ref="A156:A162"/>
    <mergeCell ref="C156:C162"/>
    <mergeCell ref="A165:A170"/>
    <mergeCell ref="C165:C170"/>
    <mergeCell ref="G80:I80"/>
    <mergeCell ref="A82:A87"/>
    <mergeCell ref="C82:C87"/>
    <mergeCell ref="A90:A97"/>
    <mergeCell ref="C90:C97"/>
    <mergeCell ref="A100:A108"/>
    <mergeCell ref="C100:C108"/>
    <mergeCell ref="A111:A116"/>
    <mergeCell ref="C111:C116"/>
    <mergeCell ref="G117:I117"/>
    <mergeCell ref="A119:A126"/>
    <mergeCell ref="C119:C126"/>
    <mergeCell ref="A129:A134"/>
    <mergeCell ref="C129:C134"/>
    <mergeCell ref="A137:A143"/>
    <mergeCell ref="C137:C143"/>
    <mergeCell ref="A146:A153"/>
    <mergeCell ref="C146:C153"/>
    <mergeCell ref="A190:A198"/>
    <mergeCell ref="C190:C198"/>
    <mergeCell ref="A201:A209"/>
    <mergeCell ref="C201:C209"/>
    <mergeCell ref="A212:A218"/>
    <mergeCell ref="C212:C218"/>
    <mergeCell ref="A221:A225"/>
    <mergeCell ref="C221:C225"/>
    <mergeCell ref="A228:A235"/>
    <mergeCell ref="C228:C235"/>
    <mergeCell ref="A238:A243"/>
    <mergeCell ref="C238:C243"/>
    <mergeCell ref="A246:A253"/>
    <mergeCell ref="C246:C253"/>
    <mergeCell ref="A256:A263"/>
    <mergeCell ref="C256:C263"/>
    <mergeCell ref="A266:A271"/>
    <mergeCell ref="C266:C271"/>
    <mergeCell ref="A274:A281"/>
    <mergeCell ref="C274:C281"/>
    <mergeCell ref="A284:A289"/>
    <mergeCell ref="C284:C289"/>
    <mergeCell ref="A292:A296"/>
    <mergeCell ref="C292:C296"/>
    <mergeCell ref="Q293:Q294"/>
    <mergeCell ref="A299:A303"/>
    <mergeCell ref="C299:C303"/>
    <mergeCell ref="A306:A311"/>
    <mergeCell ref="C306:C311"/>
    <mergeCell ref="N309:O309"/>
    <mergeCell ref="A314:A322"/>
    <mergeCell ref="C314:C322"/>
    <mergeCell ref="A326:A331"/>
    <mergeCell ref="C326:C331"/>
    <mergeCell ref="A334:A338"/>
    <mergeCell ref="C334:C338"/>
    <mergeCell ref="A341:A346"/>
    <mergeCell ref="C341:C346"/>
    <mergeCell ref="A349:A357"/>
    <mergeCell ref="C349:C357"/>
    <mergeCell ref="A360:A362"/>
    <mergeCell ref="C360:C362"/>
    <mergeCell ref="A365:A369"/>
    <mergeCell ref="C365:C369"/>
    <mergeCell ref="A372:A379"/>
    <mergeCell ref="C372:C379"/>
    <mergeCell ref="A382:A389"/>
    <mergeCell ref="C382:C389"/>
    <mergeCell ref="A392:A398"/>
    <mergeCell ref="C392:C398"/>
    <mergeCell ref="A401:A405"/>
    <mergeCell ref="C401:C405"/>
    <mergeCell ref="A426:A431"/>
    <mergeCell ref="C426:C431"/>
    <mergeCell ref="A434:A439"/>
    <mergeCell ref="C434:C439"/>
    <mergeCell ref="A442:A451"/>
    <mergeCell ref="C442:C451"/>
    <mergeCell ref="A454:A461"/>
    <mergeCell ref="C454:C461"/>
    <mergeCell ref="A464:A471"/>
    <mergeCell ref="C464:C471"/>
    <mergeCell ref="A474:A479"/>
    <mergeCell ref="C474:C479"/>
    <mergeCell ref="A482:A488"/>
    <mergeCell ref="C482:C488"/>
    <mergeCell ref="A501:A507"/>
    <mergeCell ref="C501:C507"/>
    <mergeCell ref="A510:A516"/>
    <mergeCell ref="C510:C516"/>
    <mergeCell ref="C491:C498"/>
    <mergeCell ref="A491:A498"/>
    <mergeCell ref="A519:A526"/>
    <mergeCell ref="C519:C526"/>
    <mergeCell ref="A529:A537"/>
    <mergeCell ref="C529:C537"/>
    <mergeCell ref="A540:A544"/>
    <mergeCell ref="C540:C544"/>
    <mergeCell ref="A547:A555"/>
    <mergeCell ref="C547:C555"/>
    <mergeCell ref="A558:A567"/>
    <mergeCell ref="C558:C567"/>
    <mergeCell ref="A570:A576"/>
    <mergeCell ref="C570:C576"/>
    <mergeCell ref="A579:A586"/>
    <mergeCell ref="C579:C586"/>
    <mergeCell ref="A589:A597"/>
    <mergeCell ref="C589:C597"/>
    <mergeCell ref="A600:A604"/>
    <mergeCell ref="C600:C604"/>
    <mergeCell ref="A607:A614"/>
    <mergeCell ref="C607:C614"/>
    <mergeCell ref="A617:A624"/>
    <mergeCell ref="C617:C624"/>
    <mergeCell ref="A627:A632"/>
    <mergeCell ref="C627:C632"/>
    <mergeCell ref="A635:A641"/>
    <mergeCell ref="C635:C641"/>
    <mergeCell ref="A644:A651"/>
    <mergeCell ref="C644:C651"/>
    <mergeCell ref="A654:A659"/>
    <mergeCell ref="C654:C659"/>
    <mergeCell ref="A662:A668"/>
    <mergeCell ref="C662:C668"/>
    <mergeCell ref="A671:A676"/>
    <mergeCell ref="C671:C676"/>
    <mergeCell ref="A679:A684"/>
    <mergeCell ref="C679:C684"/>
    <mergeCell ref="A687:A691"/>
    <mergeCell ref="C687:C691"/>
    <mergeCell ref="P688:Q689"/>
    <mergeCell ref="A694:A698"/>
    <mergeCell ref="C694:C698"/>
    <mergeCell ref="A701:A706"/>
    <mergeCell ref="C701:C706"/>
    <mergeCell ref="P704:Q704"/>
    <mergeCell ref="A709:A716"/>
    <mergeCell ref="C709:C716"/>
    <mergeCell ref="A719:A723"/>
    <mergeCell ref="C719:C723"/>
    <mergeCell ref="A772:A774"/>
    <mergeCell ref="C772:C774"/>
    <mergeCell ref="A777:A781"/>
    <mergeCell ref="C777:C781"/>
    <mergeCell ref="A784:A788"/>
    <mergeCell ref="C784:C788"/>
    <mergeCell ref="A791:A798"/>
    <mergeCell ref="C791:C798"/>
    <mergeCell ref="A726:A730"/>
    <mergeCell ref="C726:C730"/>
    <mergeCell ref="A733:A738"/>
    <mergeCell ref="C733:C738"/>
    <mergeCell ref="A741:A749"/>
    <mergeCell ref="C741:C749"/>
    <mergeCell ref="A752:A757"/>
    <mergeCell ref="C752:C757"/>
    <mergeCell ref="A760:A769"/>
    <mergeCell ref="C760:C769"/>
    <mergeCell ref="A801:A807"/>
    <mergeCell ref="C801:C807"/>
    <mergeCell ref="A810:A817"/>
    <mergeCell ref="C810:C817"/>
    <mergeCell ref="A820:A825"/>
    <mergeCell ref="C820:C825"/>
    <mergeCell ref="A828:A833"/>
    <mergeCell ref="C828:C833"/>
    <mergeCell ref="A836:A841"/>
    <mergeCell ref="C836:C841"/>
  </mergeCells>
  <hyperlinks>
    <hyperlink ref="I140" r:id="rId1" display="mailto:ce.0570100@ac-nancy-metz.fr"/>
    <hyperlink ref="I165" r:id="rId2"/>
    <hyperlink ref="I329" r:id="rId3"/>
    <hyperlink ref="I438" r:id="rId4"/>
    <hyperlink ref="I485" r:id="rId5" display="mailto:ce.0570100@ac-nancy-metz.fr"/>
    <hyperlink ref="I752" r:id="rId6"/>
  </hyperlinks>
  <pageMargins left="0.7" right="0.7" top="0.75" bottom="0.75" header="0.3" footer="0.3"/>
  <pageSetup paperSize="9" firstPageNumber="2147483648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O1119"/>
  <sheetViews>
    <sheetView tabSelected="1" zoomScale="110" zoomScaleNormal="110" workbookViewId="0">
      <pane xSplit="3" ySplit="1" topLeftCell="D2" activePane="bottomRight" state="frozen"/>
      <selection activeCell="M848" sqref="M848"/>
      <selection pane="topRight"/>
      <selection pane="bottomLeft"/>
      <selection pane="bottomRight" activeCell="K12" sqref="K12"/>
    </sheetView>
  </sheetViews>
  <sheetFormatPr baseColWidth="10" defaultRowHeight="15.75" x14ac:dyDescent="0.25"/>
  <cols>
    <col min="1" max="1" width="17.5703125" style="507" customWidth="1"/>
    <col min="2" max="2" width="15.85546875" style="507" customWidth="1"/>
    <col min="3" max="3" width="30.28515625" style="507" customWidth="1"/>
    <col min="4" max="4" width="11.42578125" style="1209"/>
    <col min="5" max="5" width="29" style="507" customWidth="1"/>
    <col min="6" max="6" width="31.42578125" style="507" customWidth="1"/>
    <col min="7" max="7" width="13.28515625" style="507" hidden="1" customWidth="1"/>
    <col min="8" max="8" width="11.42578125" style="507" hidden="1" customWidth="1"/>
    <col min="9" max="9" width="11.42578125" style="1303"/>
    <col min="10" max="10" width="14.42578125" style="1399" customWidth="1"/>
    <col min="11" max="11" width="17" style="481" bestFit="1" customWidth="1"/>
    <col min="12" max="12" width="22.28515625" style="3" bestFit="1" customWidth="1"/>
    <col min="13" max="13" width="11.42578125" style="507"/>
    <col min="14" max="14" width="21.7109375" style="4" customWidth="1"/>
    <col min="15" max="16384" width="11.42578125" style="507"/>
  </cols>
  <sheetData>
    <row r="1" spans="1:15" ht="212.25" customHeight="1" x14ac:dyDescent="0.25">
      <c r="A1" s="5" t="s">
        <v>2179</v>
      </c>
      <c r="B1" s="5" t="s">
        <v>2180</v>
      </c>
      <c r="C1" s="5" t="s">
        <v>3</v>
      </c>
      <c r="D1" s="1136" t="s">
        <v>2178</v>
      </c>
      <c r="E1" s="5" t="s">
        <v>2177</v>
      </c>
      <c r="F1" s="5" t="s">
        <v>2176</v>
      </c>
      <c r="G1" s="5" t="s">
        <v>6</v>
      </c>
      <c r="H1" s="5" t="s">
        <v>7</v>
      </c>
      <c r="I1" s="1222" t="s">
        <v>2182</v>
      </c>
      <c r="J1" s="1222" t="s">
        <v>2173</v>
      </c>
      <c r="K1" s="5" t="s">
        <v>2174</v>
      </c>
      <c r="L1" s="5" t="s">
        <v>2175</v>
      </c>
      <c r="M1" s="8"/>
      <c r="N1" s="9"/>
      <c r="O1" s="8"/>
    </row>
    <row r="2" spans="1:15" ht="18.75" customHeight="1" x14ac:dyDescent="0.25">
      <c r="A2" s="1406">
        <v>1</v>
      </c>
      <c r="B2" s="1409">
        <v>57</v>
      </c>
      <c r="C2" s="12" t="s">
        <v>335</v>
      </c>
      <c r="D2" s="387" t="s">
        <v>21</v>
      </c>
      <c r="E2" s="276" t="s">
        <v>336</v>
      </c>
      <c r="F2" s="274" t="s">
        <v>337</v>
      </c>
      <c r="G2" s="17">
        <v>45</v>
      </c>
      <c r="H2" s="17">
        <f t="shared" ref="H2:H7" si="0">G2/6</f>
        <v>7.5</v>
      </c>
      <c r="I2" s="1224">
        <f>ROUNDUP(H2,0)</f>
        <v>8</v>
      </c>
      <c r="J2" s="1311">
        <f>SUM(I2:I7)</f>
        <v>79</v>
      </c>
      <c r="K2" s="1452">
        <v>45189</v>
      </c>
      <c r="L2" s="34" t="s">
        <v>2084</v>
      </c>
      <c r="N2" s="1132"/>
    </row>
    <row r="3" spans="1:15" ht="18.75" customHeight="1" x14ac:dyDescent="0.25">
      <c r="A3" s="1407"/>
      <c r="B3" s="1410"/>
      <c r="C3" s="12" t="s">
        <v>335</v>
      </c>
      <c r="D3" s="387" t="s">
        <v>21</v>
      </c>
      <c r="E3" s="276" t="s">
        <v>342</v>
      </c>
      <c r="F3" s="274" t="s">
        <v>343</v>
      </c>
      <c r="G3" s="17">
        <v>53</v>
      </c>
      <c r="H3" s="17">
        <f t="shared" si="0"/>
        <v>8.8333333333333339</v>
      </c>
      <c r="I3" s="1224">
        <f>ROUNDUP(H3,0)</f>
        <v>9</v>
      </c>
      <c r="J3" s="1311"/>
      <c r="K3" s="1452">
        <v>45189</v>
      </c>
      <c r="L3" s="34" t="s">
        <v>2084</v>
      </c>
      <c r="N3" s="1133"/>
    </row>
    <row r="4" spans="1:15" ht="18.75" customHeight="1" x14ac:dyDescent="0.25">
      <c r="A4" s="1407"/>
      <c r="B4" s="1410"/>
      <c r="C4" s="12" t="s">
        <v>335</v>
      </c>
      <c r="D4" s="1137" t="s">
        <v>35</v>
      </c>
      <c r="E4" s="276" t="s">
        <v>342</v>
      </c>
      <c r="F4" s="274" t="s">
        <v>343</v>
      </c>
      <c r="G4" s="17">
        <v>119</v>
      </c>
      <c r="H4" s="17">
        <f t="shared" si="0"/>
        <v>19.833333333333332</v>
      </c>
      <c r="I4" s="1224">
        <f>ROUNDUP(H4,0)</f>
        <v>20</v>
      </c>
      <c r="J4" s="1311"/>
      <c r="K4" s="1452">
        <v>45189</v>
      </c>
      <c r="L4" s="34" t="s">
        <v>2084</v>
      </c>
      <c r="N4" s="1133"/>
    </row>
    <row r="5" spans="1:15" ht="18.75" customHeight="1" x14ac:dyDescent="0.25">
      <c r="A5" s="1407"/>
      <c r="B5" s="1410"/>
      <c r="C5" s="12" t="s">
        <v>335</v>
      </c>
      <c r="D5" s="1138" t="s">
        <v>50</v>
      </c>
      <c r="E5" s="1072" t="s">
        <v>348</v>
      </c>
      <c r="F5" s="1073" t="s">
        <v>349</v>
      </c>
      <c r="G5" s="113">
        <v>40</v>
      </c>
      <c r="H5" s="17">
        <f t="shared" si="0"/>
        <v>6.666666666666667</v>
      </c>
      <c r="I5" s="1225">
        <v>14</v>
      </c>
      <c r="J5" s="1312"/>
      <c r="K5" s="1452">
        <v>45189</v>
      </c>
      <c r="L5" s="34" t="s">
        <v>2084</v>
      </c>
      <c r="N5" s="1134"/>
    </row>
    <row r="6" spans="1:15" ht="18.75" customHeight="1" x14ac:dyDescent="0.25">
      <c r="A6" s="1407"/>
      <c r="B6" s="1410"/>
      <c r="C6" s="12" t="s">
        <v>335</v>
      </c>
      <c r="D6" s="1138" t="s">
        <v>21</v>
      </c>
      <c r="E6" s="1072" t="s">
        <v>352</v>
      </c>
      <c r="F6" s="1073" t="s">
        <v>349</v>
      </c>
      <c r="G6" s="113">
        <v>51</v>
      </c>
      <c r="H6" s="17">
        <f t="shared" si="0"/>
        <v>8.5</v>
      </c>
      <c r="I6" s="1225">
        <v>17</v>
      </c>
      <c r="J6" s="1312"/>
      <c r="K6" s="1452">
        <v>45189</v>
      </c>
      <c r="L6" s="34" t="s">
        <v>2084</v>
      </c>
      <c r="N6" s="1132"/>
    </row>
    <row r="7" spans="1:15" ht="18.75" customHeight="1" x14ac:dyDescent="0.25">
      <c r="A7" s="1408"/>
      <c r="B7" s="1411"/>
      <c r="C7" s="12" t="s">
        <v>335</v>
      </c>
      <c r="D7" s="1138" t="s">
        <v>21</v>
      </c>
      <c r="E7" s="1072" t="s">
        <v>354</v>
      </c>
      <c r="F7" s="1073" t="s">
        <v>355</v>
      </c>
      <c r="G7" s="113">
        <v>29</v>
      </c>
      <c r="H7" s="17">
        <f t="shared" si="0"/>
        <v>4.833333333333333</v>
      </c>
      <c r="I7" s="1225">
        <v>11</v>
      </c>
      <c r="J7" s="1312"/>
      <c r="K7" s="1452">
        <v>45189</v>
      </c>
      <c r="L7" s="34" t="s">
        <v>2084</v>
      </c>
      <c r="N7" s="1133"/>
    </row>
    <row r="8" spans="1:15" ht="18.75" customHeight="1" x14ac:dyDescent="0.25">
      <c r="A8" s="1112" t="s">
        <v>54</v>
      </c>
      <c r="B8" s="1112" t="s">
        <v>103</v>
      </c>
      <c r="C8" s="12"/>
      <c r="D8" s="112"/>
      <c r="E8" s="39"/>
      <c r="F8" s="40"/>
      <c r="G8" s="12"/>
      <c r="H8" s="12"/>
      <c r="I8" s="1226"/>
      <c r="J8" s="1313"/>
      <c r="K8" s="1453"/>
      <c r="L8" s="1095"/>
      <c r="N8" s="1133"/>
    </row>
    <row r="9" spans="1:15" ht="18.75" x14ac:dyDescent="0.3">
      <c r="A9" s="44"/>
      <c r="B9" s="44"/>
      <c r="C9" s="12"/>
      <c r="D9" s="112"/>
      <c r="E9" s="12"/>
      <c r="F9" s="12"/>
      <c r="G9" s="12"/>
      <c r="H9" s="12"/>
      <c r="I9" s="1226"/>
      <c r="J9" s="1313"/>
      <c r="K9" s="42"/>
      <c r="L9" s="45"/>
      <c r="N9" s="1133"/>
    </row>
    <row r="10" spans="1:15" ht="15" x14ac:dyDescent="0.25">
      <c r="A10" s="1434">
        <v>2</v>
      </c>
      <c r="B10" s="1438">
        <v>47</v>
      </c>
      <c r="C10" s="12" t="s">
        <v>250</v>
      </c>
      <c r="D10" s="1139" t="s">
        <v>21</v>
      </c>
      <c r="E10" s="815" t="s">
        <v>405</v>
      </c>
      <c r="F10" s="816" t="s">
        <v>406</v>
      </c>
      <c r="G10" s="713">
        <v>50</v>
      </c>
      <c r="H10" s="715">
        <f t="shared" ref="H10:H16" si="1">G10/6</f>
        <v>8.3333333333333339</v>
      </c>
      <c r="I10" s="1227">
        <f>ROUNDUP(H10,0)</f>
        <v>9</v>
      </c>
      <c r="J10" s="1314">
        <f>SUM(I10:I16)</f>
        <v>78</v>
      </c>
      <c r="K10" s="1454">
        <v>45189</v>
      </c>
      <c r="L10" s="45" t="s">
        <v>2085</v>
      </c>
      <c r="N10" s="1133"/>
    </row>
    <row r="11" spans="1:15" ht="15" x14ac:dyDescent="0.25">
      <c r="A11" s="1434"/>
      <c r="B11" s="1439"/>
      <c r="C11" s="12" t="s">
        <v>250</v>
      </c>
      <c r="D11" s="1140" t="s">
        <v>35</v>
      </c>
      <c r="E11" s="815" t="s">
        <v>411</v>
      </c>
      <c r="F11" s="816" t="s">
        <v>406</v>
      </c>
      <c r="G11" s="819">
        <v>71</v>
      </c>
      <c r="H11" s="715">
        <f t="shared" si="1"/>
        <v>11.833333333333334</v>
      </c>
      <c r="I11" s="1227">
        <f>ROUNDUP(H11,0)</f>
        <v>12</v>
      </c>
      <c r="J11" s="1314"/>
      <c r="K11" s="1454">
        <v>45189</v>
      </c>
      <c r="L11" s="45" t="s">
        <v>2085</v>
      </c>
      <c r="N11" s="1133"/>
    </row>
    <row r="12" spans="1:15" x14ac:dyDescent="0.25">
      <c r="A12" s="1434"/>
      <c r="B12" s="1439"/>
      <c r="C12" s="12" t="s">
        <v>250</v>
      </c>
      <c r="D12" s="1139" t="s">
        <v>21</v>
      </c>
      <c r="E12" s="815" t="s">
        <v>414</v>
      </c>
      <c r="F12" s="816" t="s">
        <v>415</v>
      </c>
      <c r="G12" s="713">
        <v>31</v>
      </c>
      <c r="H12" s="715">
        <f t="shared" si="1"/>
        <v>5.166666666666667</v>
      </c>
      <c r="I12" s="1227">
        <f>ROUNDUP(H12,0)</f>
        <v>6</v>
      </c>
      <c r="J12" s="1314"/>
      <c r="K12" s="1454">
        <v>45189</v>
      </c>
      <c r="L12" s="45" t="s">
        <v>2085</v>
      </c>
      <c r="N12" s="1131"/>
    </row>
    <row r="13" spans="1:15" x14ac:dyDescent="0.25">
      <c r="A13" s="1434"/>
      <c r="B13" s="1439"/>
      <c r="C13" s="12" t="s">
        <v>250</v>
      </c>
      <c r="D13" s="1139" t="s">
        <v>32</v>
      </c>
      <c r="E13" s="815" t="s">
        <v>417</v>
      </c>
      <c r="F13" s="816" t="s">
        <v>253</v>
      </c>
      <c r="G13" s="713">
        <v>89</v>
      </c>
      <c r="H13" s="715">
        <f t="shared" si="1"/>
        <v>14.833333333333334</v>
      </c>
      <c r="I13" s="1227">
        <f>ROUNDUP(H13,0)</f>
        <v>15</v>
      </c>
      <c r="J13" s="1314"/>
      <c r="K13" s="1454">
        <v>45189</v>
      </c>
      <c r="L13" s="45" t="s">
        <v>2085</v>
      </c>
    </row>
    <row r="14" spans="1:15" x14ac:dyDescent="0.25">
      <c r="A14" s="1434"/>
      <c r="B14" s="1439"/>
      <c r="C14" s="12" t="s">
        <v>250</v>
      </c>
      <c r="D14" s="1139" t="s">
        <v>21</v>
      </c>
      <c r="E14" s="815" t="s">
        <v>420</v>
      </c>
      <c r="F14" s="816" t="s">
        <v>421</v>
      </c>
      <c r="G14" s="713">
        <v>46</v>
      </c>
      <c r="H14" s="715">
        <f t="shared" si="1"/>
        <v>7.666666666666667</v>
      </c>
      <c r="I14" s="1227">
        <f>ROUNDUP(H14,0)</f>
        <v>8</v>
      </c>
      <c r="J14" s="1314"/>
      <c r="K14" s="1454">
        <v>45189</v>
      </c>
      <c r="L14" s="45" t="s">
        <v>2085</v>
      </c>
    </row>
    <row r="15" spans="1:15" x14ac:dyDescent="0.25">
      <c r="A15" s="1434"/>
      <c r="B15" s="1439"/>
      <c r="C15" s="12" t="s">
        <v>250</v>
      </c>
      <c r="D15" s="1141" t="s">
        <v>21</v>
      </c>
      <c r="E15" s="1059" t="s">
        <v>423</v>
      </c>
      <c r="F15" s="1060" t="s">
        <v>424</v>
      </c>
      <c r="G15" s="849">
        <v>43</v>
      </c>
      <c r="H15" s="850">
        <f t="shared" si="1"/>
        <v>7.166666666666667</v>
      </c>
      <c r="I15" s="1228">
        <v>15</v>
      </c>
      <c r="J15" s="1315"/>
      <c r="K15" s="1454">
        <v>45189</v>
      </c>
      <c r="L15" s="45" t="s">
        <v>2085</v>
      </c>
    </row>
    <row r="16" spans="1:15" x14ac:dyDescent="0.25">
      <c r="A16" s="1434"/>
      <c r="B16" s="1440"/>
      <c r="C16" s="12" t="s">
        <v>250</v>
      </c>
      <c r="D16" s="1141" t="s">
        <v>21</v>
      </c>
      <c r="E16" s="1059" t="s">
        <v>427</v>
      </c>
      <c r="F16" s="1060" t="s">
        <v>428</v>
      </c>
      <c r="G16" s="849">
        <v>42</v>
      </c>
      <c r="H16" s="850">
        <f t="shared" si="1"/>
        <v>7</v>
      </c>
      <c r="I16" s="1228">
        <v>13</v>
      </c>
      <c r="J16" s="1315"/>
      <c r="K16" s="1454">
        <v>45189</v>
      </c>
      <c r="L16" s="45" t="s">
        <v>2085</v>
      </c>
    </row>
    <row r="17" spans="1:12" ht="18.75" x14ac:dyDescent="0.25">
      <c r="A17" s="1113" t="s">
        <v>55</v>
      </c>
      <c r="B17" s="1113" t="s">
        <v>54</v>
      </c>
      <c r="C17" s="12"/>
      <c r="D17" s="112"/>
      <c r="E17" s="39"/>
      <c r="F17" s="40"/>
      <c r="G17" s="12"/>
      <c r="H17" s="12"/>
      <c r="I17" s="1226"/>
      <c r="J17" s="1313"/>
      <c r="K17" s="1453"/>
      <c r="L17" s="1096"/>
    </row>
    <row r="18" spans="1:12" ht="18.75" x14ac:dyDescent="0.3">
      <c r="A18" s="57"/>
      <c r="B18" s="57"/>
      <c r="C18" s="12"/>
      <c r="D18" s="112"/>
      <c r="E18" s="39"/>
      <c r="F18" s="40"/>
      <c r="G18" s="12"/>
      <c r="H18" s="12"/>
      <c r="I18" s="1226"/>
      <c r="J18" s="1313"/>
      <c r="K18" s="42"/>
      <c r="L18" s="34"/>
    </row>
    <row r="19" spans="1:12" x14ac:dyDescent="0.25">
      <c r="A19" s="1401">
        <v>3</v>
      </c>
      <c r="B19" s="1438">
        <v>56</v>
      </c>
      <c r="C19" s="12" t="s">
        <v>78</v>
      </c>
      <c r="D19" s="812" t="s">
        <v>21</v>
      </c>
      <c r="E19" s="60" t="s">
        <v>79</v>
      </c>
      <c r="F19" s="61" t="s">
        <v>80</v>
      </c>
      <c r="G19" s="59">
        <v>20</v>
      </c>
      <c r="H19" s="62">
        <f t="shared" ref="H19:H25" si="2">G19/6</f>
        <v>3.3333333333333335</v>
      </c>
      <c r="I19" s="1229">
        <f t="shared" ref="I19:I25" si="3">ROUNDUP(H19,0)</f>
        <v>4</v>
      </c>
      <c r="J19" s="1316">
        <f>SUM(I19:I25)</f>
        <v>58</v>
      </c>
      <c r="K19" s="1455">
        <v>45189</v>
      </c>
      <c r="L19" s="34" t="s">
        <v>2086</v>
      </c>
    </row>
    <row r="20" spans="1:12" x14ac:dyDescent="0.25">
      <c r="A20" s="1401"/>
      <c r="B20" s="1439"/>
      <c r="C20" s="12" t="s">
        <v>78</v>
      </c>
      <c r="D20" s="812" t="s">
        <v>21</v>
      </c>
      <c r="E20" s="60" t="s">
        <v>86</v>
      </c>
      <c r="F20" s="61" t="s">
        <v>87</v>
      </c>
      <c r="G20" s="59">
        <v>38</v>
      </c>
      <c r="H20" s="62">
        <f t="shared" si="2"/>
        <v>6.333333333333333</v>
      </c>
      <c r="I20" s="1229">
        <f t="shared" si="3"/>
        <v>7</v>
      </c>
      <c r="J20" s="1316"/>
      <c r="K20" s="1455">
        <v>45189</v>
      </c>
      <c r="L20" s="34" t="s">
        <v>2086</v>
      </c>
    </row>
    <row r="21" spans="1:12" x14ac:dyDescent="0.25">
      <c r="A21" s="1401"/>
      <c r="B21" s="1439"/>
      <c r="C21" s="12" t="s">
        <v>78</v>
      </c>
      <c r="D21" s="812" t="s">
        <v>21</v>
      </c>
      <c r="E21" s="60" t="s">
        <v>89</v>
      </c>
      <c r="F21" s="61" t="s">
        <v>90</v>
      </c>
      <c r="G21" s="59">
        <v>35</v>
      </c>
      <c r="H21" s="62">
        <f t="shared" si="2"/>
        <v>5.833333333333333</v>
      </c>
      <c r="I21" s="1229">
        <f t="shared" si="3"/>
        <v>6</v>
      </c>
      <c r="J21" s="1316"/>
      <c r="K21" s="1455">
        <v>45189</v>
      </c>
      <c r="L21" s="34" t="s">
        <v>2086</v>
      </c>
    </row>
    <row r="22" spans="1:12" x14ac:dyDescent="0.25">
      <c r="A22" s="1401"/>
      <c r="B22" s="1439"/>
      <c r="C22" s="12" t="s">
        <v>78</v>
      </c>
      <c r="D22" s="812" t="s">
        <v>50</v>
      </c>
      <c r="E22" s="60" t="s">
        <v>89</v>
      </c>
      <c r="F22" s="61" t="s">
        <v>90</v>
      </c>
      <c r="G22" s="59">
        <v>129</v>
      </c>
      <c r="H22" s="62">
        <f t="shared" si="2"/>
        <v>21.5</v>
      </c>
      <c r="I22" s="1229">
        <f t="shared" si="3"/>
        <v>22</v>
      </c>
      <c r="J22" s="1316"/>
      <c r="K22" s="1455">
        <v>45189</v>
      </c>
      <c r="L22" s="34" t="s">
        <v>2086</v>
      </c>
    </row>
    <row r="23" spans="1:12" x14ac:dyDescent="0.25">
      <c r="A23" s="1401"/>
      <c r="B23" s="1439"/>
      <c r="C23" s="12" t="s">
        <v>78</v>
      </c>
      <c r="D23" s="1142" t="s">
        <v>21</v>
      </c>
      <c r="E23" s="70" t="s">
        <v>95</v>
      </c>
      <c r="F23" s="71" t="s">
        <v>96</v>
      </c>
      <c r="G23" s="69">
        <v>27</v>
      </c>
      <c r="H23" s="62">
        <f t="shared" si="2"/>
        <v>4.5</v>
      </c>
      <c r="I23" s="1230">
        <f t="shared" si="3"/>
        <v>5</v>
      </c>
      <c r="J23" s="1317"/>
      <c r="K23" s="1455">
        <v>45189</v>
      </c>
      <c r="L23" s="34" t="s">
        <v>2086</v>
      </c>
    </row>
    <row r="24" spans="1:12" x14ac:dyDescent="0.25">
      <c r="A24" s="1401"/>
      <c r="B24" s="1439"/>
      <c r="C24" s="12" t="s">
        <v>78</v>
      </c>
      <c r="D24" s="1142" t="s">
        <v>21</v>
      </c>
      <c r="E24" s="70" t="s">
        <v>99</v>
      </c>
      <c r="F24" s="71" t="s">
        <v>90</v>
      </c>
      <c r="G24" s="69">
        <v>45</v>
      </c>
      <c r="H24" s="62">
        <f t="shared" si="2"/>
        <v>7.5</v>
      </c>
      <c r="I24" s="1230">
        <f t="shared" si="3"/>
        <v>8</v>
      </c>
      <c r="J24" s="1317"/>
      <c r="K24" s="1455">
        <v>45189</v>
      </c>
      <c r="L24" s="34" t="s">
        <v>2086</v>
      </c>
    </row>
    <row r="25" spans="1:12" x14ac:dyDescent="0.25">
      <c r="A25" s="1401"/>
      <c r="B25" s="1440"/>
      <c r="C25" s="12" t="s">
        <v>78</v>
      </c>
      <c r="D25" s="1142" t="s">
        <v>32</v>
      </c>
      <c r="E25" s="73" t="s">
        <v>101</v>
      </c>
      <c r="F25" s="71" t="s">
        <v>90</v>
      </c>
      <c r="G25" s="74">
        <v>35</v>
      </c>
      <c r="H25" s="62">
        <f t="shared" si="2"/>
        <v>5.833333333333333</v>
      </c>
      <c r="I25" s="1230">
        <f t="shared" si="3"/>
        <v>6</v>
      </c>
      <c r="J25" s="1317"/>
      <c r="K25" s="1455">
        <v>45189</v>
      </c>
      <c r="L25" s="34" t="s">
        <v>2086</v>
      </c>
    </row>
    <row r="26" spans="1:12" ht="18.75" x14ac:dyDescent="0.25">
      <c r="A26" s="1112" t="s">
        <v>103</v>
      </c>
      <c r="B26" s="1113" t="s">
        <v>55</v>
      </c>
      <c r="C26" s="12"/>
      <c r="D26" s="112"/>
      <c r="E26" s="75"/>
      <c r="F26" s="40"/>
      <c r="G26" s="76"/>
      <c r="H26" s="12"/>
      <c r="I26" s="1226"/>
      <c r="J26" s="1313"/>
      <c r="K26" s="1453"/>
      <c r="L26" s="1095"/>
    </row>
    <row r="27" spans="1:12" ht="18.75" x14ac:dyDescent="0.3">
      <c r="A27" s="57"/>
      <c r="B27" s="57"/>
      <c r="C27" s="12"/>
      <c r="D27" s="112"/>
      <c r="E27" s="75"/>
      <c r="F27" s="40"/>
      <c r="G27" s="76"/>
      <c r="H27" s="12"/>
      <c r="I27" s="1226"/>
      <c r="J27" s="1313"/>
      <c r="K27" s="42"/>
      <c r="L27" s="34"/>
    </row>
    <row r="28" spans="1:12" ht="18.75" customHeight="1" x14ac:dyDescent="0.25">
      <c r="A28" s="1401">
        <v>4</v>
      </c>
      <c r="B28" s="1434">
        <v>58</v>
      </c>
      <c r="C28" s="588" t="s">
        <v>48</v>
      </c>
      <c r="D28" s="1143" t="s">
        <v>21</v>
      </c>
      <c r="E28" s="78" t="s">
        <v>104</v>
      </c>
      <c r="F28" s="79" t="s">
        <v>105</v>
      </c>
      <c r="G28" s="77">
        <v>41</v>
      </c>
      <c r="H28" s="80">
        <f t="shared" ref="H28:H36" si="4">G28/6</f>
        <v>6.833333333333333</v>
      </c>
      <c r="I28" s="1231">
        <f t="shared" ref="I28:I36" si="5">ROUNDUP(H28,0)</f>
        <v>7</v>
      </c>
      <c r="J28" s="1318">
        <f>SUM(I28:I36)</f>
        <v>82</v>
      </c>
      <c r="K28" s="1456">
        <v>45189</v>
      </c>
      <c r="L28" s="34" t="s">
        <v>2087</v>
      </c>
    </row>
    <row r="29" spans="1:12" ht="18.75" customHeight="1" x14ac:dyDescent="0.25">
      <c r="A29" s="1401"/>
      <c r="B29" s="1434"/>
      <c r="C29" s="588" t="s">
        <v>48</v>
      </c>
      <c r="D29" s="1143" t="s">
        <v>50</v>
      </c>
      <c r="E29" s="78" t="s">
        <v>104</v>
      </c>
      <c r="F29" s="79" t="s">
        <v>105</v>
      </c>
      <c r="G29" s="77">
        <v>51</v>
      </c>
      <c r="H29" s="80">
        <f t="shared" si="4"/>
        <v>8.5</v>
      </c>
      <c r="I29" s="1231">
        <f t="shared" si="5"/>
        <v>9</v>
      </c>
      <c r="J29" s="1318"/>
      <c r="K29" s="1457">
        <v>45189</v>
      </c>
      <c r="L29" s="34" t="s">
        <v>2087</v>
      </c>
    </row>
    <row r="30" spans="1:12" ht="18.75" customHeight="1" x14ac:dyDescent="0.25">
      <c r="A30" s="1401"/>
      <c r="B30" s="1434"/>
      <c r="C30" s="588" t="s">
        <v>48</v>
      </c>
      <c r="D30" s="1144" t="s">
        <v>35</v>
      </c>
      <c r="E30" s="78" t="s">
        <v>112</v>
      </c>
      <c r="F30" s="79" t="s">
        <v>113</v>
      </c>
      <c r="G30" s="77">
        <v>73</v>
      </c>
      <c r="H30" s="80">
        <f t="shared" si="4"/>
        <v>12.166666666666666</v>
      </c>
      <c r="I30" s="1231">
        <f t="shared" si="5"/>
        <v>13</v>
      </c>
      <c r="J30" s="1318"/>
      <c r="K30" s="1457">
        <v>45189</v>
      </c>
      <c r="L30" s="34" t="s">
        <v>2087</v>
      </c>
    </row>
    <row r="31" spans="1:12" ht="18.75" customHeight="1" x14ac:dyDescent="0.25">
      <c r="A31" s="1401"/>
      <c r="B31" s="1434"/>
      <c r="C31" s="588" t="s">
        <v>48</v>
      </c>
      <c r="D31" s="1143" t="s">
        <v>32</v>
      </c>
      <c r="E31" s="85" t="s">
        <v>116</v>
      </c>
      <c r="F31" s="79" t="s">
        <v>105</v>
      </c>
      <c r="G31" s="86">
        <v>61</v>
      </c>
      <c r="H31" s="80">
        <f t="shared" si="4"/>
        <v>10.166666666666666</v>
      </c>
      <c r="I31" s="1231">
        <f t="shared" si="5"/>
        <v>11</v>
      </c>
      <c r="J31" s="1318"/>
      <c r="K31" s="1457">
        <v>45189</v>
      </c>
      <c r="L31" s="34" t="s">
        <v>2087</v>
      </c>
    </row>
    <row r="32" spans="1:12" ht="18.75" customHeight="1" x14ac:dyDescent="0.25">
      <c r="A32" s="1401"/>
      <c r="B32" s="1434"/>
      <c r="C32" s="588" t="s">
        <v>48</v>
      </c>
      <c r="D32" s="1145" t="s">
        <v>32</v>
      </c>
      <c r="E32" s="88" t="s">
        <v>119</v>
      </c>
      <c r="F32" s="88" t="s">
        <v>120</v>
      </c>
      <c r="G32" s="89">
        <v>55</v>
      </c>
      <c r="H32" s="80">
        <f t="shared" si="4"/>
        <v>9.1666666666666661</v>
      </c>
      <c r="I32" s="1232">
        <f t="shared" si="5"/>
        <v>10</v>
      </c>
      <c r="J32" s="1319"/>
      <c r="K32" s="1457">
        <v>45189</v>
      </c>
      <c r="L32" s="34" t="s">
        <v>2087</v>
      </c>
    </row>
    <row r="33" spans="1:12" ht="18.75" customHeight="1" x14ac:dyDescent="0.25">
      <c r="A33" s="1401"/>
      <c r="B33" s="1434"/>
      <c r="C33" s="588" t="s">
        <v>48</v>
      </c>
      <c r="D33" s="1145" t="s">
        <v>21</v>
      </c>
      <c r="E33" s="88" t="s">
        <v>122</v>
      </c>
      <c r="F33" s="88" t="s">
        <v>123</v>
      </c>
      <c r="G33" s="89">
        <v>55</v>
      </c>
      <c r="H33" s="80">
        <f t="shared" si="4"/>
        <v>9.1666666666666661</v>
      </c>
      <c r="I33" s="1232">
        <f t="shared" si="5"/>
        <v>10</v>
      </c>
      <c r="J33" s="1319"/>
      <c r="K33" s="1457">
        <v>45189</v>
      </c>
      <c r="L33" s="34" t="s">
        <v>2087</v>
      </c>
    </row>
    <row r="34" spans="1:12" ht="18.75" customHeight="1" x14ac:dyDescent="0.25">
      <c r="A34" s="1401"/>
      <c r="B34" s="1434"/>
      <c r="C34" s="588" t="s">
        <v>48</v>
      </c>
      <c r="D34" s="1145" t="s">
        <v>21</v>
      </c>
      <c r="E34" s="88" t="s">
        <v>125</v>
      </c>
      <c r="F34" s="88" t="s">
        <v>126</v>
      </c>
      <c r="G34" s="89">
        <v>37</v>
      </c>
      <c r="H34" s="80">
        <f t="shared" si="4"/>
        <v>6.166666666666667</v>
      </c>
      <c r="I34" s="1232">
        <f t="shared" si="5"/>
        <v>7</v>
      </c>
      <c r="J34" s="1319"/>
      <c r="K34" s="1457">
        <v>45189</v>
      </c>
      <c r="L34" s="34" t="s">
        <v>2087</v>
      </c>
    </row>
    <row r="35" spans="1:12" ht="18.75" customHeight="1" x14ac:dyDescent="0.25">
      <c r="A35" s="1401"/>
      <c r="B35" s="1434"/>
      <c r="C35" s="588" t="s">
        <v>48</v>
      </c>
      <c r="D35" s="1146" t="s">
        <v>21</v>
      </c>
      <c r="E35" s="91" t="s">
        <v>128</v>
      </c>
      <c r="F35" s="88" t="s">
        <v>52</v>
      </c>
      <c r="G35" s="89">
        <v>61</v>
      </c>
      <c r="H35" s="80">
        <f t="shared" si="4"/>
        <v>10.166666666666666</v>
      </c>
      <c r="I35" s="1233">
        <f t="shared" si="5"/>
        <v>11</v>
      </c>
      <c r="J35" s="1320"/>
      <c r="K35" s="1457">
        <v>45189</v>
      </c>
      <c r="L35" s="34" t="s">
        <v>2087</v>
      </c>
    </row>
    <row r="36" spans="1:12" ht="18.75" customHeight="1" x14ac:dyDescent="0.25">
      <c r="A36" s="1401"/>
      <c r="B36" s="1434"/>
      <c r="C36" s="588" t="s">
        <v>48</v>
      </c>
      <c r="D36" s="1146" t="s">
        <v>21</v>
      </c>
      <c r="E36" s="91" t="s">
        <v>130</v>
      </c>
      <c r="F36" s="88" t="s">
        <v>131</v>
      </c>
      <c r="G36" s="89">
        <v>21</v>
      </c>
      <c r="H36" s="80">
        <f t="shared" si="4"/>
        <v>3.5</v>
      </c>
      <c r="I36" s="1233">
        <f t="shared" si="5"/>
        <v>4</v>
      </c>
      <c r="J36" s="1321"/>
      <c r="K36" s="1457">
        <v>45189</v>
      </c>
      <c r="L36" s="34" t="s">
        <v>2087</v>
      </c>
    </row>
    <row r="37" spans="1:12" ht="18.75" customHeight="1" x14ac:dyDescent="0.25">
      <c r="A37" s="1305" t="s">
        <v>77</v>
      </c>
      <c r="B37" s="1305" t="s">
        <v>77</v>
      </c>
      <c r="C37" s="12"/>
      <c r="D37" s="112"/>
      <c r="E37" s="39"/>
      <c r="F37" s="40"/>
      <c r="G37" s="12"/>
      <c r="H37" s="12"/>
      <c r="I37" s="1226"/>
      <c r="J37" s="1313"/>
      <c r="K37" s="1453"/>
      <c r="L37" s="1095"/>
    </row>
    <row r="38" spans="1:12" ht="18.75" x14ac:dyDescent="0.3">
      <c r="A38" s="57"/>
      <c r="B38" s="57"/>
      <c r="C38" s="12"/>
      <c r="D38" s="112"/>
      <c r="E38" s="39"/>
      <c r="F38" s="40"/>
      <c r="G38" s="12"/>
      <c r="H38" s="12"/>
      <c r="I38" s="1226"/>
      <c r="J38" s="1313"/>
      <c r="K38" s="42"/>
      <c r="L38" s="34"/>
    </row>
    <row r="39" spans="1:12" ht="20.25" customHeight="1" x14ac:dyDescent="0.25">
      <c r="A39" s="1401">
        <v>5</v>
      </c>
      <c r="B39" s="1401">
        <v>61</v>
      </c>
      <c r="C39" s="507" t="s">
        <v>20</v>
      </c>
      <c r="D39" s="1126" t="s">
        <v>21</v>
      </c>
      <c r="E39" s="1127" t="s">
        <v>133</v>
      </c>
      <c r="F39" s="1128" t="s">
        <v>134</v>
      </c>
      <c r="G39" s="1125">
        <v>16</v>
      </c>
      <c r="H39" s="1125">
        <f t="shared" ref="H39:H48" si="6">G39/6</f>
        <v>2.6666666666666665</v>
      </c>
      <c r="I39" s="1234">
        <f t="shared" ref="I39:I48" si="7">ROUNDUP(H39,0)</f>
        <v>3</v>
      </c>
      <c r="J39" s="1322">
        <f>SUM(I39:I48)</f>
        <v>74</v>
      </c>
      <c r="K39" s="1458">
        <v>45189</v>
      </c>
      <c r="L39" s="102" t="s">
        <v>2088</v>
      </c>
    </row>
    <row r="40" spans="1:12" ht="18.75" customHeight="1" x14ac:dyDescent="0.25">
      <c r="A40" s="1401"/>
      <c r="B40" s="1401"/>
      <c r="C40" s="507" t="s">
        <v>20</v>
      </c>
      <c r="D40" s="632" t="s">
        <v>21</v>
      </c>
      <c r="E40" s="633" t="s">
        <v>140</v>
      </c>
      <c r="F40" s="634" t="s">
        <v>141</v>
      </c>
      <c r="G40" s="631">
        <v>40</v>
      </c>
      <c r="H40" s="631">
        <f t="shared" si="6"/>
        <v>6.666666666666667</v>
      </c>
      <c r="I40" s="1235">
        <f t="shared" si="7"/>
        <v>7</v>
      </c>
      <c r="J40" s="1323"/>
      <c r="K40" s="1459">
        <v>45189</v>
      </c>
      <c r="L40" s="102" t="s">
        <v>2088</v>
      </c>
    </row>
    <row r="41" spans="1:12" ht="18.75" customHeight="1" x14ac:dyDescent="0.25">
      <c r="A41" s="1401"/>
      <c r="B41" s="1401"/>
      <c r="C41" s="507" t="s">
        <v>20</v>
      </c>
      <c r="D41" s="632" t="s">
        <v>32</v>
      </c>
      <c r="E41" s="637" t="s">
        <v>145</v>
      </c>
      <c r="F41" s="634" t="s">
        <v>146</v>
      </c>
      <c r="G41" s="638">
        <v>54</v>
      </c>
      <c r="H41" s="631">
        <f t="shared" si="6"/>
        <v>9</v>
      </c>
      <c r="I41" s="1235">
        <f t="shared" si="7"/>
        <v>9</v>
      </c>
      <c r="J41" s="1323"/>
      <c r="K41" s="1459">
        <v>45189</v>
      </c>
      <c r="L41" s="102" t="s">
        <v>2088</v>
      </c>
    </row>
    <row r="42" spans="1:12" ht="18.75" customHeight="1" x14ac:dyDescent="0.25">
      <c r="A42" s="1401"/>
      <c r="B42" s="1401"/>
      <c r="C42" s="507" t="s">
        <v>20</v>
      </c>
      <c r="D42" s="632" t="s">
        <v>21</v>
      </c>
      <c r="E42" s="633" t="s">
        <v>148</v>
      </c>
      <c r="F42" s="634" t="s">
        <v>146</v>
      </c>
      <c r="G42" s="631">
        <v>44</v>
      </c>
      <c r="H42" s="631">
        <f t="shared" si="6"/>
        <v>7.333333333333333</v>
      </c>
      <c r="I42" s="1235">
        <f t="shared" si="7"/>
        <v>8</v>
      </c>
      <c r="J42" s="1323"/>
      <c r="K42" s="1459">
        <v>45189</v>
      </c>
      <c r="L42" s="102" t="s">
        <v>2088</v>
      </c>
    </row>
    <row r="43" spans="1:12" ht="18.75" customHeight="1" x14ac:dyDescent="0.25">
      <c r="A43" s="1401"/>
      <c r="B43" s="1401"/>
      <c r="C43" s="507" t="s">
        <v>20</v>
      </c>
      <c r="D43" s="632" t="s">
        <v>21</v>
      </c>
      <c r="E43" s="633" t="s">
        <v>150</v>
      </c>
      <c r="F43" s="634" t="s">
        <v>151</v>
      </c>
      <c r="G43" s="631">
        <v>24</v>
      </c>
      <c r="H43" s="631">
        <f t="shared" si="6"/>
        <v>4</v>
      </c>
      <c r="I43" s="1235">
        <f t="shared" si="7"/>
        <v>4</v>
      </c>
      <c r="J43" s="1323"/>
      <c r="K43" s="1459">
        <v>45189</v>
      </c>
      <c r="L43" s="102" t="s">
        <v>2088</v>
      </c>
    </row>
    <row r="44" spans="1:12" ht="18.75" customHeight="1" x14ac:dyDescent="0.25">
      <c r="A44" s="1401"/>
      <c r="B44" s="1401"/>
      <c r="C44" s="507" t="s">
        <v>20</v>
      </c>
      <c r="D44" s="632" t="s">
        <v>21</v>
      </c>
      <c r="E44" s="633" t="s">
        <v>153</v>
      </c>
      <c r="F44" s="634" t="s">
        <v>154</v>
      </c>
      <c r="G44" s="631">
        <v>41</v>
      </c>
      <c r="H44" s="631">
        <f t="shared" si="6"/>
        <v>6.833333333333333</v>
      </c>
      <c r="I44" s="1235">
        <f t="shared" si="7"/>
        <v>7</v>
      </c>
      <c r="J44" s="1323"/>
      <c r="K44" s="1459">
        <v>45189</v>
      </c>
      <c r="L44" s="102" t="s">
        <v>2088</v>
      </c>
    </row>
    <row r="45" spans="1:12" ht="18.75" customHeight="1" x14ac:dyDescent="0.25">
      <c r="A45" s="1401"/>
      <c r="B45" s="1401"/>
      <c r="C45" s="507" t="s">
        <v>20</v>
      </c>
      <c r="D45" s="1147" t="s">
        <v>35</v>
      </c>
      <c r="E45" s="633" t="s">
        <v>153</v>
      </c>
      <c r="F45" s="634" t="s">
        <v>154</v>
      </c>
      <c r="G45" s="631">
        <v>99</v>
      </c>
      <c r="H45" s="631">
        <f t="shared" si="6"/>
        <v>16.5</v>
      </c>
      <c r="I45" s="1235">
        <f t="shared" si="7"/>
        <v>17</v>
      </c>
      <c r="J45" s="1323"/>
      <c r="K45" s="1459">
        <v>45189</v>
      </c>
      <c r="L45" s="102" t="s">
        <v>2088</v>
      </c>
    </row>
    <row r="46" spans="1:12" ht="18.75" customHeight="1" x14ac:dyDescent="0.25">
      <c r="A46" s="1401"/>
      <c r="B46" s="1401"/>
      <c r="C46" s="507" t="s">
        <v>20</v>
      </c>
      <c r="D46" s="632" t="s">
        <v>21</v>
      </c>
      <c r="E46" s="633" t="s">
        <v>158</v>
      </c>
      <c r="F46" s="634" t="s">
        <v>159</v>
      </c>
      <c r="G46" s="631">
        <v>49</v>
      </c>
      <c r="H46" s="631">
        <f t="shared" si="6"/>
        <v>8.1666666666666661</v>
      </c>
      <c r="I46" s="1235">
        <f t="shared" si="7"/>
        <v>9</v>
      </c>
      <c r="J46" s="1323"/>
      <c r="K46" s="1459">
        <v>45189</v>
      </c>
      <c r="L46" s="102" t="s">
        <v>2088</v>
      </c>
    </row>
    <row r="47" spans="1:12" ht="18.75" customHeight="1" x14ac:dyDescent="0.25">
      <c r="A47" s="1401"/>
      <c r="B47" s="1401"/>
      <c r="C47" s="507" t="s">
        <v>20</v>
      </c>
      <c r="D47" s="632" t="s">
        <v>21</v>
      </c>
      <c r="E47" s="633" t="s">
        <v>161</v>
      </c>
      <c r="F47" s="634" t="s">
        <v>162</v>
      </c>
      <c r="G47" s="631">
        <v>28</v>
      </c>
      <c r="H47" s="631">
        <f t="shared" si="6"/>
        <v>4.666666666666667</v>
      </c>
      <c r="I47" s="1235">
        <f t="shared" si="7"/>
        <v>5</v>
      </c>
      <c r="J47" s="1323"/>
      <c r="K47" s="1459">
        <v>45189</v>
      </c>
      <c r="L47" s="102" t="s">
        <v>2088</v>
      </c>
    </row>
    <row r="48" spans="1:12" ht="18.75" customHeight="1" x14ac:dyDescent="0.25">
      <c r="A48" s="1401"/>
      <c r="B48" s="1401"/>
      <c r="C48" s="507" t="s">
        <v>20</v>
      </c>
      <c r="D48" s="632" t="s">
        <v>21</v>
      </c>
      <c r="E48" s="633" t="s">
        <v>164</v>
      </c>
      <c r="F48" s="634" t="s">
        <v>165</v>
      </c>
      <c r="G48" s="631">
        <v>25</v>
      </c>
      <c r="H48" s="631">
        <f t="shared" si="6"/>
        <v>4.166666666666667</v>
      </c>
      <c r="I48" s="1235">
        <f t="shared" si="7"/>
        <v>5</v>
      </c>
      <c r="J48" s="1323"/>
      <c r="K48" s="1459">
        <v>45189</v>
      </c>
      <c r="L48" s="102" t="s">
        <v>2088</v>
      </c>
    </row>
    <row r="49" spans="1:12" ht="18.75" customHeight="1" x14ac:dyDescent="0.25">
      <c r="A49" s="1112" t="s">
        <v>54</v>
      </c>
      <c r="B49" s="1113" t="s">
        <v>103</v>
      </c>
      <c r="C49" s="12"/>
      <c r="D49" s="112"/>
      <c r="E49" s="39"/>
      <c r="F49" s="40"/>
      <c r="G49" s="12"/>
      <c r="H49" s="12"/>
      <c r="I49" s="1226"/>
      <c r="J49" s="1313"/>
      <c r="K49" s="1453"/>
      <c r="L49" s="1097"/>
    </row>
    <row r="50" spans="1:12" ht="18.75" customHeight="1" x14ac:dyDescent="0.25">
      <c r="A50" s="1022"/>
      <c r="B50" s="1022"/>
      <c r="C50" s="12"/>
      <c r="D50" s="112"/>
      <c r="E50" s="39"/>
      <c r="F50" s="40"/>
      <c r="G50" s="12"/>
      <c r="H50" s="12"/>
      <c r="I50" s="1226"/>
      <c r="J50" s="1313"/>
      <c r="K50" s="1460"/>
      <c r="L50" s="102"/>
    </row>
    <row r="51" spans="1:12" ht="18.75" customHeight="1" x14ac:dyDescent="0.25">
      <c r="A51" s="1402">
        <v>6</v>
      </c>
      <c r="B51" s="1402">
        <v>48</v>
      </c>
      <c r="C51" s="104" t="s">
        <v>167</v>
      </c>
      <c r="D51" s="1148" t="s">
        <v>35</v>
      </c>
      <c r="E51" s="60" t="s">
        <v>169</v>
      </c>
      <c r="F51" s="61" t="s">
        <v>170</v>
      </c>
      <c r="G51" s="59">
        <v>114</v>
      </c>
      <c r="H51" s="62">
        <f t="shared" ref="H51:H56" si="8">G51/6</f>
        <v>19</v>
      </c>
      <c r="I51" s="1229">
        <f t="shared" ref="I51:I56" si="9">ROUNDUP(H51,0)</f>
        <v>19</v>
      </c>
      <c r="J51" s="1316">
        <f>SUM(I51:I56)</f>
        <v>66</v>
      </c>
      <c r="K51" s="1455">
        <v>45189</v>
      </c>
      <c r="L51" s="102" t="s">
        <v>2089</v>
      </c>
    </row>
    <row r="52" spans="1:12" ht="18.75" customHeight="1" x14ac:dyDescent="0.25">
      <c r="A52" s="1402"/>
      <c r="B52" s="1402"/>
      <c r="C52" s="104" t="s">
        <v>167</v>
      </c>
      <c r="D52" s="812" t="s">
        <v>21</v>
      </c>
      <c r="E52" s="60" t="s">
        <v>176</v>
      </c>
      <c r="F52" s="61" t="s">
        <v>170</v>
      </c>
      <c r="G52" s="59">
        <v>47</v>
      </c>
      <c r="H52" s="62">
        <f t="shared" si="8"/>
        <v>7.833333333333333</v>
      </c>
      <c r="I52" s="1229">
        <f t="shared" si="9"/>
        <v>8</v>
      </c>
      <c r="J52" s="1316"/>
      <c r="K52" s="1455">
        <v>45189</v>
      </c>
      <c r="L52" s="102" t="s">
        <v>2089</v>
      </c>
    </row>
    <row r="53" spans="1:12" ht="18.75" customHeight="1" x14ac:dyDescent="0.25">
      <c r="A53" s="1402"/>
      <c r="B53" s="1402"/>
      <c r="C53" s="104" t="s">
        <v>167</v>
      </c>
      <c r="D53" s="1149" t="s">
        <v>32</v>
      </c>
      <c r="E53" s="107" t="s">
        <v>179</v>
      </c>
      <c r="F53" s="108" t="s">
        <v>180</v>
      </c>
      <c r="G53" s="109">
        <v>79</v>
      </c>
      <c r="H53" s="62">
        <f t="shared" si="8"/>
        <v>13.166666666666666</v>
      </c>
      <c r="I53" s="1236">
        <f t="shared" si="9"/>
        <v>14</v>
      </c>
      <c r="J53" s="1324"/>
      <c r="K53" s="1455">
        <v>45189</v>
      </c>
      <c r="L53" s="102" t="s">
        <v>2089</v>
      </c>
    </row>
    <row r="54" spans="1:12" ht="18.75" customHeight="1" x14ac:dyDescent="0.25">
      <c r="A54" s="1402"/>
      <c r="B54" s="1402"/>
      <c r="C54" s="104" t="s">
        <v>167</v>
      </c>
      <c r="D54" s="1149" t="s">
        <v>21</v>
      </c>
      <c r="E54" s="111" t="s">
        <v>182</v>
      </c>
      <c r="F54" s="108" t="s">
        <v>180</v>
      </c>
      <c r="G54" s="106">
        <v>57</v>
      </c>
      <c r="H54" s="62">
        <f t="shared" si="8"/>
        <v>9.5</v>
      </c>
      <c r="I54" s="1236">
        <f t="shared" si="9"/>
        <v>10</v>
      </c>
      <c r="J54" s="1324"/>
      <c r="K54" s="1455">
        <v>45189</v>
      </c>
      <c r="L54" s="102" t="s">
        <v>2089</v>
      </c>
    </row>
    <row r="55" spans="1:12" ht="18.75" customHeight="1" x14ac:dyDescent="0.25">
      <c r="A55" s="1402"/>
      <c r="B55" s="1402"/>
      <c r="C55" s="104" t="s">
        <v>167</v>
      </c>
      <c r="D55" s="1149" t="s">
        <v>21</v>
      </c>
      <c r="E55" s="111" t="s">
        <v>184</v>
      </c>
      <c r="F55" s="108" t="s">
        <v>180</v>
      </c>
      <c r="G55" s="106">
        <v>38</v>
      </c>
      <c r="H55" s="62">
        <f t="shared" si="8"/>
        <v>6.333333333333333</v>
      </c>
      <c r="I55" s="1236">
        <f t="shared" si="9"/>
        <v>7</v>
      </c>
      <c r="J55" s="1324"/>
      <c r="K55" s="1455">
        <v>45189</v>
      </c>
      <c r="L55" s="102" t="s">
        <v>2089</v>
      </c>
    </row>
    <row r="56" spans="1:12" ht="18.75" customHeight="1" x14ac:dyDescent="0.25">
      <c r="A56" s="1402"/>
      <c r="B56" s="1402"/>
      <c r="C56" s="104" t="s">
        <v>167</v>
      </c>
      <c r="D56" s="1149" t="s">
        <v>21</v>
      </c>
      <c r="E56" s="111" t="s">
        <v>186</v>
      </c>
      <c r="F56" s="108" t="s">
        <v>187</v>
      </c>
      <c r="G56" s="106">
        <v>45</v>
      </c>
      <c r="H56" s="62">
        <f t="shared" si="8"/>
        <v>7.5</v>
      </c>
      <c r="I56" s="1236">
        <f t="shared" si="9"/>
        <v>8</v>
      </c>
      <c r="J56" s="1324"/>
      <c r="K56" s="1455">
        <v>45189</v>
      </c>
      <c r="L56" s="102" t="s">
        <v>2089</v>
      </c>
    </row>
    <row r="57" spans="1:12" ht="18.75" customHeight="1" x14ac:dyDescent="0.25">
      <c r="A57" s="1307" t="s">
        <v>55</v>
      </c>
      <c r="B57" s="1307" t="s">
        <v>55</v>
      </c>
      <c r="C57" s="12"/>
      <c r="D57" s="112"/>
      <c r="E57" s="39"/>
      <c r="F57" s="40"/>
      <c r="G57" s="12"/>
      <c r="H57" s="12"/>
      <c r="I57" s="1226"/>
      <c r="J57" s="1313"/>
      <c r="K57" s="1453"/>
      <c r="L57" s="1097"/>
    </row>
    <row r="58" spans="1:12" ht="18.75" x14ac:dyDescent="0.3">
      <c r="A58" s="57"/>
      <c r="B58" s="57"/>
      <c r="C58" s="12"/>
      <c r="D58" s="112"/>
      <c r="E58" s="39"/>
      <c r="F58" s="40"/>
      <c r="G58" s="12"/>
      <c r="H58" s="588"/>
      <c r="I58" s="1226"/>
      <c r="J58" s="1313"/>
      <c r="K58" s="42"/>
      <c r="L58" s="102"/>
    </row>
    <row r="59" spans="1:12" ht="18.75" customHeight="1" x14ac:dyDescent="0.25">
      <c r="A59" s="1401">
        <v>7</v>
      </c>
      <c r="B59" s="1402">
        <v>63</v>
      </c>
      <c r="C59" s="12" t="s">
        <v>48</v>
      </c>
      <c r="D59" s="1138" t="s">
        <v>21</v>
      </c>
      <c r="E59" s="114" t="s">
        <v>189</v>
      </c>
      <c r="F59" s="115" t="s">
        <v>190</v>
      </c>
      <c r="G59" s="113">
        <v>53</v>
      </c>
      <c r="H59" s="62">
        <f t="shared" ref="H59:H66" si="10">G59/6</f>
        <v>8.8333333333333339</v>
      </c>
      <c r="I59" s="1225">
        <f t="shared" ref="I59:I66" si="11">ROUNDUP(H59,0)</f>
        <v>9</v>
      </c>
      <c r="J59" s="1312">
        <f>SUM(I59:I66)</f>
        <v>76</v>
      </c>
      <c r="K59" s="1452">
        <v>45189</v>
      </c>
      <c r="L59" s="102" t="s">
        <v>2090</v>
      </c>
    </row>
    <row r="60" spans="1:12" ht="18.75" customHeight="1" x14ac:dyDescent="0.25">
      <c r="A60" s="1401"/>
      <c r="B60" s="1402"/>
      <c r="C60" s="12" t="s">
        <v>48</v>
      </c>
      <c r="D60" s="1138" t="s">
        <v>32</v>
      </c>
      <c r="E60" s="114" t="s">
        <v>195</v>
      </c>
      <c r="F60" s="115" t="s">
        <v>190</v>
      </c>
      <c r="G60" s="119">
        <v>56</v>
      </c>
      <c r="H60" s="62">
        <f t="shared" si="10"/>
        <v>9.3333333333333339</v>
      </c>
      <c r="I60" s="1225">
        <f t="shared" si="11"/>
        <v>10</v>
      </c>
      <c r="J60" s="1312"/>
      <c r="K60" s="1452">
        <v>45189</v>
      </c>
      <c r="L60" s="102" t="s">
        <v>2090</v>
      </c>
    </row>
    <row r="61" spans="1:12" ht="18.75" customHeight="1" x14ac:dyDescent="0.25">
      <c r="A61" s="1401"/>
      <c r="B61" s="1402"/>
      <c r="C61" s="12" t="s">
        <v>48</v>
      </c>
      <c r="D61" s="1138" t="s">
        <v>21</v>
      </c>
      <c r="E61" s="114" t="s">
        <v>2172</v>
      </c>
      <c r="F61" s="115" t="s">
        <v>190</v>
      </c>
      <c r="G61" s="113">
        <v>39</v>
      </c>
      <c r="H61" s="62">
        <f t="shared" si="10"/>
        <v>6.5</v>
      </c>
      <c r="I61" s="1225">
        <f t="shared" si="11"/>
        <v>7</v>
      </c>
      <c r="J61" s="1312"/>
      <c r="K61" s="1452">
        <v>45189</v>
      </c>
      <c r="L61" s="102" t="s">
        <v>2090</v>
      </c>
    </row>
    <row r="62" spans="1:12" ht="18.75" customHeight="1" x14ac:dyDescent="0.25">
      <c r="A62" s="1401"/>
      <c r="B62" s="1402"/>
      <c r="C62" s="12" t="s">
        <v>48</v>
      </c>
      <c r="D62" s="1150" t="s">
        <v>35</v>
      </c>
      <c r="E62" s="114" t="s">
        <v>200</v>
      </c>
      <c r="F62" s="115" t="s">
        <v>190</v>
      </c>
      <c r="G62" s="113">
        <v>141</v>
      </c>
      <c r="H62" s="62">
        <f t="shared" si="10"/>
        <v>23.5</v>
      </c>
      <c r="I62" s="1225">
        <f t="shared" si="11"/>
        <v>24</v>
      </c>
      <c r="J62" s="1312"/>
      <c r="K62" s="1452">
        <v>45189</v>
      </c>
      <c r="L62" s="102" t="s">
        <v>2090</v>
      </c>
    </row>
    <row r="63" spans="1:12" ht="18.75" customHeight="1" x14ac:dyDescent="0.25">
      <c r="A63" s="1401"/>
      <c r="B63" s="1402"/>
      <c r="C63" s="12" t="s">
        <v>48</v>
      </c>
      <c r="D63" s="1138" t="s">
        <v>21</v>
      </c>
      <c r="E63" s="114" t="s">
        <v>43</v>
      </c>
      <c r="F63" s="115" t="s">
        <v>202</v>
      </c>
      <c r="G63" s="113">
        <v>45</v>
      </c>
      <c r="H63" s="62">
        <f t="shared" si="10"/>
        <v>7.5</v>
      </c>
      <c r="I63" s="1225">
        <f t="shared" si="11"/>
        <v>8</v>
      </c>
      <c r="J63" s="1312"/>
      <c r="K63" s="1452">
        <v>45189</v>
      </c>
      <c r="L63" s="102" t="s">
        <v>2090</v>
      </c>
    </row>
    <row r="64" spans="1:12" ht="18.75" customHeight="1" x14ac:dyDescent="0.25">
      <c r="A64" s="1401"/>
      <c r="B64" s="1402"/>
      <c r="C64" s="12" t="s">
        <v>48</v>
      </c>
      <c r="D64" s="1138" t="s">
        <v>21</v>
      </c>
      <c r="E64" s="114" t="s">
        <v>204</v>
      </c>
      <c r="F64" s="115" t="s">
        <v>205</v>
      </c>
      <c r="G64" s="113">
        <v>25</v>
      </c>
      <c r="H64" s="62">
        <f t="shared" si="10"/>
        <v>4.166666666666667</v>
      </c>
      <c r="I64" s="1225">
        <f t="shared" si="11"/>
        <v>5</v>
      </c>
      <c r="J64" s="1312"/>
      <c r="K64" s="1452">
        <v>45189</v>
      </c>
      <c r="L64" s="102" t="s">
        <v>2090</v>
      </c>
    </row>
    <row r="65" spans="1:12" ht="18.75" customHeight="1" x14ac:dyDescent="0.25">
      <c r="A65" s="1401"/>
      <c r="B65" s="1402"/>
      <c r="C65" s="12" t="s">
        <v>48</v>
      </c>
      <c r="D65" s="1138" t="s">
        <v>21</v>
      </c>
      <c r="E65" s="114" t="s">
        <v>207</v>
      </c>
      <c r="F65" s="115" t="s">
        <v>208</v>
      </c>
      <c r="G65" s="113">
        <v>32</v>
      </c>
      <c r="H65" s="62">
        <f t="shared" si="10"/>
        <v>5.333333333333333</v>
      </c>
      <c r="I65" s="1225">
        <f t="shared" si="11"/>
        <v>6</v>
      </c>
      <c r="J65" s="1312"/>
      <c r="K65" s="1452">
        <v>45189</v>
      </c>
      <c r="L65" s="102" t="s">
        <v>2090</v>
      </c>
    </row>
    <row r="66" spans="1:12" ht="18.75" customHeight="1" x14ac:dyDescent="0.25">
      <c r="A66" s="1401"/>
      <c r="B66" s="1402"/>
      <c r="C66" s="12" t="s">
        <v>48</v>
      </c>
      <c r="D66" s="1138" t="s">
        <v>21</v>
      </c>
      <c r="E66" s="114" t="s">
        <v>210</v>
      </c>
      <c r="F66" s="115" t="s">
        <v>211</v>
      </c>
      <c r="G66" s="113">
        <v>37</v>
      </c>
      <c r="H66" s="62">
        <f t="shared" si="10"/>
        <v>6.166666666666667</v>
      </c>
      <c r="I66" s="1225">
        <f t="shared" si="11"/>
        <v>7</v>
      </c>
      <c r="J66" s="1312"/>
      <c r="K66" s="1452">
        <v>45189</v>
      </c>
      <c r="L66" s="102" t="s">
        <v>2090</v>
      </c>
    </row>
    <row r="67" spans="1:12" ht="18.75" customHeight="1" x14ac:dyDescent="0.25">
      <c r="A67" s="1112" t="s">
        <v>103</v>
      </c>
      <c r="B67" s="1112" t="s">
        <v>54</v>
      </c>
      <c r="C67" s="12"/>
      <c r="D67" s="112"/>
      <c r="E67" s="39"/>
      <c r="F67" s="40"/>
      <c r="G67" s="12"/>
      <c r="H67" s="12"/>
      <c r="I67" s="1226"/>
      <c r="J67" s="1313"/>
      <c r="K67" s="1453"/>
      <c r="L67" s="1097"/>
    </row>
    <row r="68" spans="1:12" ht="18.75" customHeight="1" x14ac:dyDescent="0.25">
      <c r="A68" s="1022"/>
      <c r="B68" s="1022"/>
      <c r="C68" s="12"/>
      <c r="D68" s="112"/>
      <c r="E68" s="39"/>
      <c r="F68" s="40"/>
      <c r="G68" s="12"/>
      <c r="H68" s="12"/>
      <c r="I68" s="1226"/>
      <c r="J68" s="1313"/>
      <c r="K68" s="1460"/>
      <c r="L68" s="102"/>
    </row>
    <row r="69" spans="1:12" ht="39" customHeight="1" x14ac:dyDescent="0.25">
      <c r="A69" s="1403" t="s">
        <v>1986</v>
      </c>
      <c r="B69" s="1402">
        <v>49</v>
      </c>
      <c r="C69" s="1308" t="s">
        <v>48</v>
      </c>
      <c r="D69" s="1151" t="s">
        <v>21</v>
      </c>
      <c r="E69" s="123" t="s">
        <v>213</v>
      </c>
      <c r="F69" s="124" t="s">
        <v>214</v>
      </c>
      <c r="G69" s="122">
        <v>52</v>
      </c>
      <c r="H69" s="62">
        <f t="shared" ref="H69:H78" si="12">G69/6</f>
        <v>8.6666666666666661</v>
      </c>
      <c r="I69" s="1237">
        <f t="shared" ref="I69:I78" si="13">ROUNDUP(H69,0)</f>
        <v>9</v>
      </c>
      <c r="J69" s="1325">
        <f>SUM(I69:I78)</f>
        <v>79</v>
      </c>
      <c r="K69" s="1461">
        <v>45196</v>
      </c>
      <c r="L69" s="102" t="s">
        <v>2091</v>
      </c>
    </row>
    <row r="70" spans="1:12" ht="18.75" customHeight="1" x14ac:dyDescent="0.25">
      <c r="A70" s="1401"/>
      <c r="B70" s="1402"/>
      <c r="C70" s="12" t="s">
        <v>220</v>
      </c>
      <c r="D70" s="1152" t="s">
        <v>21</v>
      </c>
      <c r="E70" s="129" t="s">
        <v>221</v>
      </c>
      <c r="F70" s="130" t="s">
        <v>222</v>
      </c>
      <c r="G70" s="128">
        <v>30</v>
      </c>
      <c r="H70" s="62">
        <f t="shared" si="12"/>
        <v>5</v>
      </c>
      <c r="I70" s="1238">
        <f t="shared" si="13"/>
        <v>5</v>
      </c>
      <c r="J70" s="1326"/>
      <c r="K70" s="1461">
        <v>45196</v>
      </c>
      <c r="L70" s="102" t="s">
        <v>2091</v>
      </c>
    </row>
    <row r="71" spans="1:12" ht="39.75" customHeight="1" x14ac:dyDescent="0.25">
      <c r="A71" s="1401"/>
      <c r="B71" s="1402"/>
      <c r="C71" s="12" t="s">
        <v>220</v>
      </c>
      <c r="D71" s="1152" t="s">
        <v>32</v>
      </c>
      <c r="E71" s="132" t="s">
        <v>225</v>
      </c>
      <c r="F71" s="130" t="s">
        <v>226</v>
      </c>
      <c r="G71" s="133">
        <v>57</v>
      </c>
      <c r="H71" s="62">
        <f t="shared" si="12"/>
        <v>9.5</v>
      </c>
      <c r="I71" s="1238">
        <f t="shared" si="13"/>
        <v>10</v>
      </c>
      <c r="J71" s="1327"/>
      <c r="K71" s="1461">
        <v>45196</v>
      </c>
      <c r="L71" s="102" t="s">
        <v>2091</v>
      </c>
    </row>
    <row r="72" spans="1:12" ht="18.75" customHeight="1" x14ac:dyDescent="0.25">
      <c r="A72" s="1401"/>
      <c r="B72" s="1402"/>
      <c r="C72" s="12" t="s">
        <v>220</v>
      </c>
      <c r="D72" s="1152" t="s">
        <v>21</v>
      </c>
      <c r="E72" s="129" t="s">
        <v>229</v>
      </c>
      <c r="F72" s="130" t="s">
        <v>230</v>
      </c>
      <c r="G72" s="128">
        <v>36</v>
      </c>
      <c r="H72" s="62">
        <f t="shared" si="12"/>
        <v>6</v>
      </c>
      <c r="I72" s="1238">
        <f t="shared" si="13"/>
        <v>6</v>
      </c>
      <c r="J72" s="1327"/>
      <c r="K72" s="1461">
        <v>45196</v>
      </c>
      <c r="L72" s="102" t="s">
        <v>2091</v>
      </c>
    </row>
    <row r="73" spans="1:12" ht="18.75" customHeight="1" x14ac:dyDescent="0.25">
      <c r="A73" s="1401"/>
      <c r="B73" s="1402"/>
      <c r="C73" s="12" t="s">
        <v>220</v>
      </c>
      <c r="D73" s="1152" t="s">
        <v>21</v>
      </c>
      <c r="E73" s="129"/>
      <c r="F73" s="130" t="s">
        <v>232</v>
      </c>
      <c r="G73" s="128">
        <v>37</v>
      </c>
      <c r="H73" s="62">
        <f t="shared" si="12"/>
        <v>6.166666666666667</v>
      </c>
      <c r="I73" s="1238">
        <f t="shared" si="13"/>
        <v>7</v>
      </c>
      <c r="J73" s="1327"/>
      <c r="K73" s="1461">
        <v>45196</v>
      </c>
      <c r="L73" s="102" t="s">
        <v>2091</v>
      </c>
    </row>
    <row r="74" spans="1:12" ht="18.75" customHeight="1" x14ac:dyDescent="0.25">
      <c r="A74" s="1401"/>
      <c r="B74" s="1402"/>
      <c r="C74" s="12" t="s">
        <v>220</v>
      </c>
      <c r="D74" s="1153" t="s">
        <v>21</v>
      </c>
      <c r="E74" s="136" t="s">
        <v>235</v>
      </c>
      <c r="F74" s="137" t="s">
        <v>226</v>
      </c>
      <c r="G74" s="135">
        <v>64</v>
      </c>
      <c r="H74" s="62">
        <f t="shared" si="12"/>
        <v>10.666666666666666</v>
      </c>
      <c r="I74" s="1223">
        <f t="shared" si="13"/>
        <v>11</v>
      </c>
      <c r="J74" s="1327"/>
      <c r="K74" s="1461">
        <v>45196</v>
      </c>
      <c r="L74" s="102" t="s">
        <v>2091</v>
      </c>
    </row>
    <row r="75" spans="1:12" ht="18.75" customHeight="1" x14ac:dyDescent="0.25">
      <c r="A75" s="1401"/>
      <c r="B75" s="1402"/>
      <c r="C75" s="12" t="s">
        <v>220</v>
      </c>
      <c r="D75" s="1154" t="s">
        <v>35</v>
      </c>
      <c r="E75" s="136" t="s">
        <v>238</v>
      </c>
      <c r="F75" s="137" t="s">
        <v>226</v>
      </c>
      <c r="G75" s="135">
        <v>70</v>
      </c>
      <c r="H75" s="62">
        <f t="shared" si="12"/>
        <v>11.666666666666666</v>
      </c>
      <c r="I75" s="1223">
        <f t="shared" si="13"/>
        <v>12</v>
      </c>
      <c r="J75" s="1327"/>
      <c r="K75" s="1461">
        <v>45196</v>
      </c>
      <c r="L75" s="102" t="s">
        <v>2091</v>
      </c>
    </row>
    <row r="76" spans="1:12" ht="18.75" customHeight="1" x14ac:dyDescent="0.25">
      <c r="A76" s="1401"/>
      <c r="B76" s="1402"/>
      <c r="C76" s="12" t="s">
        <v>220</v>
      </c>
      <c r="D76" s="1153" t="s">
        <v>21</v>
      </c>
      <c r="E76" s="136" t="s">
        <v>240</v>
      </c>
      <c r="F76" s="137" t="s">
        <v>241</v>
      </c>
      <c r="G76" s="135">
        <v>53</v>
      </c>
      <c r="H76" s="62">
        <f t="shared" si="12"/>
        <v>8.8333333333333339</v>
      </c>
      <c r="I76" s="1223">
        <f t="shared" si="13"/>
        <v>9</v>
      </c>
      <c r="J76" s="1304"/>
      <c r="K76" s="1461">
        <v>45196</v>
      </c>
      <c r="L76" s="102" t="s">
        <v>2091</v>
      </c>
    </row>
    <row r="77" spans="1:12" ht="18.75" customHeight="1" x14ac:dyDescent="0.25">
      <c r="A77" s="1401"/>
      <c r="B77" s="1402"/>
      <c r="C77" s="12" t="s">
        <v>220</v>
      </c>
      <c r="D77" s="1152" t="s">
        <v>21</v>
      </c>
      <c r="E77" s="129" t="s">
        <v>243</v>
      </c>
      <c r="F77" s="130" t="s">
        <v>244</v>
      </c>
      <c r="G77" s="128">
        <v>30</v>
      </c>
      <c r="H77" s="62">
        <f t="shared" si="12"/>
        <v>5</v>
      </c>
      <c r="I77" s="1238">
        <f t="shared" si="13"/>
        <v>5</v>
      </c>
      <c r="J77" s="1326"/>
      <c r="K77" s="1461">
        <v>45196</v>
      </c>
      <c r="L77" s="102" t="s">
        <v>2091</v>
      </c>
    </row>
    <row r="78" spans="1:12" ht="18.75" customHeight="1" x14ac:dyDescent="0.25">
      <c r="A78" s="1401"/>
      <c r="B78" s="1402"/>
      <c r="C78" s="12" t="s">
        <v>220</v>
      </c>
      <c r="D78" s="1152" t="s">
        <v>21</v>
      </c>
      <c r="E78" s="129" t="s">
        <v>246</v>
      </c>
      <c r="F78" s="130" t="s">
        <v>247</v>
      </c>
      <c r="G78" s="128">
        <v>26</v>
      </c>
      <c r="H78" s="62">
        <f t="shared" si="12"/>
        <v>4.333333333333333</v>
      </c>
      <c r="I78" s="1238">
        <f t="shared" si="13"/>
        <v>5</v>
      </c>
      <c r="J78" s="1326"/>
      <c r="K78" s="1461">
        <v>45196</v>
      </c>
      <c r="L78" s="102" t="s">
        <v>2091</v>
      </c>
    </row>
    <row r="79" spans="1:12" ht="31.5" customHeight="1" x14ac:dyDescent="0.25">
      <c r="A79" s="1112" t="s">
        <v>77</v>
      </c>
      <c r="B79" s="1112" t="s">
        <v>103</v>
      </c>
      <c r="C79" s="12"/>
      <c r="D79" s="1155"/>
      <c r="E79" s="1427"/>
      <c r="F79" s="1427"/>
      <c r="G79" s="12"/>
      <c r="H79" s="12"/>
      <c r="I79" s="1226"/>
      <c r="J79" s="1313"/>
      <c r="K79" s="1453"/>
      <c r="L79" s="1097"/>
    </row>
    <row r="80" spans="1:12" ht="18.75" x14ac:dyDescent="0.3">
      <c r="A80" s="44"/>
      <c r="B80" s="44"/>
      <c r="C80" s="38"/>
      <c r="D80" s="1156"/>
      <c r="E80" s="144"/>
      <c r="F80" s="145"/>
      <c r="G80" s="143"/>
      <c r="H80" s="146"/>
      <c r="I80" s="1239"/>
      <c r="J80" s="1328"/>
      <c r="K80" s="148"/>
      <c r="L80" s="149"/>
    </row>
    <row r="81" spans="1:16" ht="15.75" customHeight="1" x14ac:dyDescent="0.25">
      <c r="A81" s="1435" t="s">
        <v>2069</v>
      </c>
      <c r="B81" s="1409">
        <v>50</v>
      </c>
      <c r="C81" s="1306" t="s">
        <v>322</v>
      </c>
      <c r="D81" s="1101" t="s">
        <v>21</v>
      </c>
      <c r="E81" s="1099" t="s">
        <v>72</v>
      </c>
      <c r="F81" s="1100" t="s">
        <v>276</v>
      </c>
      <c r="G81" s="1098">
        <v>30</v>
      </c>
      <c r="H81" s="227">
        <f t="shared" ref="H81:H86" si="14">G81/6</f>
        <v>5</v>
      </c>
      <c r="I81" s="1240">
        <f t="shared" ref="I81:I86" si="15">ROUNDUP(H81,0)</f>
        <v>5</v>
      </c>
      <c r="J81" s="1329">
        <f>SUM(I81:I86)</f>
        <v>68</v>
      </c>
      <c r="K81" s="1454">
        <v>45196</v>
      </c>
      <c r="L81" s="102" t="s">
        <v>2092</v>
      </c>
    </row>
    <row r="82" spans="1:16" ht="15.75" customHeight="1" x14ac:dyDescent="0.25">
      <c r="A82" s="1436"/>
      <c r="B82" s="1410"/>
      <c r="C82" s="12" t="s">
        <v>322</v>
      </c>
      <c r="D82" s="1101" t="s">
        <v>21</v>
      </c>
      <c r="E82" s="1099" t="s">
        <v>280</v>
      </c>
      <c r="F82" s="1100" t="s">
        <v>276</v>
      </c>
      <c r="G82" s="1098">
        <v>38</v>
      </c>
      <c r="H82" s="227">
        <f t="shared" si="14"/>
        <v>6.333333333333333</v>
      </c>
      <c r="I82" s="1240">
        <f t="shared" si="15"/>
        <v>7</v>
      </c>
      <c r="J82" s="1329"/>
      <c r="K82" s="1454">
        <v>45196</v>
      </c>
      <c r="L82" s="102" t="s">
        <v>2092</v>
      </c>
    </row>
    <row r="83" spans="1:16" ht="15.75" customHeight="1" x14ac:dyDescent="0.25">
      <c r="A83" s="1436"/>
      <c r="B83" s="1410"/>
      <c r="C83" s="12" t="s">
        <v>322</v>
      </c>
      <c r="D83" s="1101" t="s">
        <v>21</v>
      </c>
      <c r="E83" s="1099" t="s">
        <v>282</v>
      </c>
      <c r="F83" s="1100" t="s">
        <v>283</v>
      </c>
      <c r="G83" s="1101">
        <v>48</v>
      </c>
      <c r="H83" s="227">
        <f t="shared" si="14"/>
        <v>8</v>
      </c>
      <c r="I83" s="1241">
        <f t="shared" si="15"/>
        <v>8</v>
      </c>
      <c r="J83" s="1330"/>
      <c r="K83" s="1454">
        <v>45196</v>
      </c>
      <c r="L83" s="102" t="s">
        <v>2092</v>
      </c>
    </row>
    <row r="84" spans="1:16" ht="15.75" customHeight="1" x14ac:dyDescent="0.25">
      <c r="A84" s="1436"/>
      <c r="B84" s="1410"/>
      <c r="C84" s="12" t="s">
        <v>322</v>
      </c>
      <c r="D84" s="1102" t="s">
        <v>50</v>
      </c>
      <c r="E84" s="1103" t="s">
        <v>286</v>
      </c>
      <c r="F84" s="1104" t="s">
        <v>287</v>
      </c>
      <c r="G84" s="1105">
        <v>179</v>
      </c>
      <c r="H84" s="227">
        <f t="shared" si="14"/>
        <v>29.833333333333332</v>
      </c>
      <c r="I84" s="1242">
        <f t="shared" si="15"/>
        <v>30</v>
      </c>
      <c r="J84" s="1331"/>
      <c r="K84" s="1454">
        <v>45196</v>
      </c>
      <c r="L84" s="102" t="s">
        <v>2092</v>
      </c>
      <c r="N84" s="154"/>
      <c r="P84" s="177"/>
    </row>
    <row r="85" spans="1:16" ht="15.75" customHeight="1" x14ac:dyDescent="0.25">
      <c r="A85" s="1436"/>
      <c r="B85" s="1410"/>
      <c r="C85" s="12" t="s">
        <v>322</v>
      </c>
      <c r="D85" s="1102" t="s">
        <v>21</v>
      </c>
      <c r="E85" s="1103" t="s">
        <v>291</v>
      </c>
      <c r="F85" s="1104" t="s">
        <v>287</v>
      </c>
      <c r="G85" s="1105">
        <v>53</v>
      </c>
      <c r="H85" s="227">
        <f t="shared" si="14"/>
        <v>8.8333333333333339</v>
      </c>
      <c r="I85" s="1242">
        <f t="shared" si="15"/>
        <v>9</v>
      </c>
      <c r="J85" s="1331"/>
      <c r="K85" s="1454">
        <v>45196</v>
      </c>
      <c r="L85" s="102" t="s">
        <v>2092</v>
      </c>
      <c r="N85" s="154"/>
      <c r="P85" s="177"/>
    </row>
    <row r="86" spans="1:16" ht="18.75" customHeight="1" x14ac:dyDescent="0.25">
      <c r="A86" s="1437"/>
      <c r="B86" s="1411"/>
      <c r="C86" s="12" t="s">
        <v>322</v>
      </c>
      <c r="D86" s="1103" t="s">
        <v>32</v>
      </c>
      <c r="E86" s="1106" t="s">
        <v>300</v>
      </c>
      <c r="F86" s="1106" t="s">
        <v>301</v>
      </c>
      <c r="G86" s="1107">
        <v>49</v>
      </c>
      <c r="H86" s="227">
        <f t="shared" si="14"/>
        <v>8.1666666666666661</v>
      </c>
      <c r="I86" s="1242">
        <f t="shared" si="15"/>
        <v>9</v>
      </c>
      <c r="J86" s="1331"/>
      <c r="K86" s="1454">
        <v>45196</v>
      </c>
      <c r="L86" s="102" t="s">
        <v>2092</v>
      </c>
    </row>
    <row r="87" spans="1:16" ht="18.75" customHeight="1" x14ac:dyDescent="0.25">
      <c r="A87" s="1112" t="s">
        <v>54</v>
      </c>
      <c r="B87" s="1112" t="s">
        <v>77</v>
      </c>
      <c r="C87" s="12"/>
      <c r="D87" s="1157"/>
      <c r="E87" s="39"/>
      <c r="F87" s="39"/>
      <c r="G87" s="76"/>
      <c r="H87" s="12"/>
      <c r="I87" s="1226"/>
      <c r="J87" s="1313"/>
      <c r="K87" s="1453"/>
      <c r="L87" s="1097"/>
    </row>
    <row r="88" spans="1:16" ht="18.75" x14ac:dyDescent="0.3">
      <c r="A88" s="57"/>
      <c r="B88" s="57"/>
      <c r="C88" s="12"/>
      <c r="D88" s="1157"/>
      <c r="E88" s="39"/>
      <c r="F88" s="39"/>
      <c r="G88" s="76"/>
      <c r="H88" s="588"/>
      <c r="I88" s="1226"/>
      <c r="J88" s="1313"/>
      <c r="K88" s="42"/>
      <c r="L88" s="102"/>
    </row>
    <row r="89" spans="1:16" ht="18.75" customHeight="1" x14ac:dyDescent="0.25">
      <c r="A89" s="1401">
        <v>10</v>
      </c>
      <c r="B89" s="1402">
        <v>51</v>
      </c>
      <c r="C89" s="12" t="s">
        <v>303</v>
      </c>
      <c r="D89" s="1158" t="s">
        <v>35</v>
      </c>
      <c r="E89" s="182" t="s">
        <v>305</v>
      </c>
      <c r="F89" s="183" t="s">
        <v>306</v>
      </c>
      <c r="G89" s="184">
        <v>99</v>
      </c>
      <c r="H89" s="62">
        <f t="shared" ref="H89:H96" si="16">G89/6</f>
        <v>16.5</v>
      </c>
      <c r="I89" s="1243">
        <f t="shared" ref="I89:I96" si="17">ROUNDUP(H89,0)</f>
        <v>17</v>
      </c>
      <c r="J89" s="1332">
        <f>SUM(I89:I96)</f>
        <v>78</v>
      </c>
      <c r="K89" s="1462">
        <v>45196</v>
      </c>
      <c r="L89" s="102" t="s">
        <v>2093</v>
      </c>
    </row>
    <row r="90" spans="1:16" ht="18.75" customHeight="1" x14ac:dyDescent="0.25">
      <c r="A90" s="1401"/>
      <c r="B90" s="1402"/>
      <c r="C90" s="12" t="s">
        <v>303</v>
      </c>
      <c r="D90" s="1159" t="s">
        <v>21</v>
      </c>
      <c r="E90" s="182" t="s">
        <v>310</v>
      </c>
      <c r="F90" s="183" t="s">
        <v>311</v>
      </c>
      <c r="G90" s="184">
        <v>43</v>
      </c>
      <c r="H90" s="62">
        <f t="shared" si="16"/>
        <v>7.166666666666667</v>
      </c>
      <c r="I90" s="1243">
        <f t="shared" si="17"/>
        <v>8</v>
      </c>
      <c r="J90" s="1332"/>
      <c r="K90" s="1462">
        <v>45196</v>
      </c>
      <c r="L90" s="102" t="s">
        <v>2093</v>
      </c>
    </row>
    <row r="91" spans="1:16" ht="18.75" customHeight="1" x14ac:dyDescent="0.25">
      <c r="A91" s="1401"/>
      <c r="B91" s="1402"/>
      <c r="C91" s="12" t="s">
        <v>303</v>
      </c>
      <c r="D91" s="1159" t="s">
        <v>21</v>
      </c>
      <c r="E91" s="182" t="s">
        <v>313</v>
      </c>
      <c r="F91" s="183" t="s">
        <v>314</v>
      </c>
      <c r="G91" s="184">
        <v>35</v>
      </c>
      <c r="H91" s="62">
        <f t="shared" si="16"/>
        <v>5.833333333333333</v>
      </c>
      <c r="I91" s="1243">
        <f t="shared" si="17"/>
        <v>6</v>
      </c>
      <c r="J91" s="1332"/>
      <c r="K91" s="1462">
        <v>45196</v>
      </c>
      <c r="L91" s="102" t="s">
        <v>2093</v>
      </c>
    </row>
    <row r="92" spans="1:16" ht="18.75" customHeight="1" x14ac:dyDescent="0.25">
      <c r="A92" s="1401"/>
      <c r="B92" s="1402"/>
      <c r="C92" s="12" t="s">
        <v>303</v>
      </c>
      <c r="D92" s="1159" t="s">
        <v>21</v>
      </c>
      <c r="E92" s="182" t="s">
        <v>316</v>
      </c>
      <c r="F92" s="183" t="s">
        <v>317</v>
      </c>
      <c r="G92" s="184">
        <v>25</v>
      </c>
      <c r="H92" s="62">
        <f t="shared" si="16"/>
        <v>4.166666666666667</v>
      </c>
      <c r="I92" s="1243">
        <f t="shared" si="17"/>
        <v>5</v>
      </c>
      <c r="J92" s="1332"/>
      <c r="K92" s="1462">
        <v>45196</v>
      </c>
      <c r="L92" s="102" t="s">
        <v>2093</v>
      </c>
    </row>
    <row r="93" spans="1:16" ht="18.75" customHeight="1" x14ac:dyDescent="0.25">
      <c r="A93" s="1401"/>
      <c r="B93" s="1402"/>
      <c r="C93" s="12" t="s">
        <v>303</v>
      </c>
      <c r="D93" s="1160" t="s">
        <v>21</v>
      </c>
      <c r="E93" s="189" t="s">
        <v>319</v>
      </c>
      <c r="F93" s="190" t="s">
        <v>320</v>
      </c>
      <c r="G93" s="188">
        <v>34</v>
      </c>
      <c r="H93" s="62">
        <f t="shared" si="16"/>
        <v>5.666666666666667</v>
      </c>
      <c r="I93" s="1244">
        <f t="shared" si="17"/>
        <v>6</v>
      </c>
      <c r="J93" s="1333"/>
      <c r="K93" s="1462">
        <v>45196</v>
      </c>
      <c r="L93" s="102" t="s">
        <v>2093</v>
      </c>
    </row>
    <row r="94" spans="1:16" ht="18.75" customHeight="1" x14ac:dyDescent="0.25">
      <c r="A94" s="1401"/>
      <c r="B94" s="1402"/>
      <c r="C94" s="12" t="s">
        <v>303</v>
      </c>
      <c r="D94" s="1161" t="s">
        <v>21</v>
      </c>
      <c r="E94" s="196" t="s">
        <v>327</v>
      </c>
      <c r="F94" s="197" t="s">
        <v>328</v>
      </c>
      <c r="G94" s="195">
        <v>66</v>
      </c>
      <c r="H94" s="62">
        <f t="shared" si="16"/>
        <v>11</v>
      </c>
      <c r="I94" s="1245">
        <f t="shared" si="17"/>
        <v>11</v>
      </c>
      <c r="J94" s="1334"/>
      <c r="K94" s="1462">
        <v>45196</v>
      </c>
      <c r="L94" s="102" t="s">
        <v>2093</v>
      </c>
    </row>
    <row r="95" spans="1:16" ht="18.75" customHeight="1" x14ac:dyDescent="0.25">
      <c r="A95" s="1401"/>
      <c r="B95" s="1402"/>
      <c r="C95" s="12" t="s">
        <v>303</v>
      </c>
      <c r="D95" s="1161" t="s">
        <v>21</v>
      </c>
      <c r="E95" s="196" t="s">
        <v>330</v>
      </c>
      <c r="F95" s="197" t="s">
        <v>306</v>
      </c>
      <c r="G95" s="195">
        <v>45</v>
      </c>
      <c r="H95" s="62">
        <f t="shared" si="16"/>
        <v>7.5</v>
      </c>
      <c r="I95" s="1245">
        <f t="shared" si="17"/>
        <v>8</v>
      </c>
      <c r="J95" s="1334"/>
      <c r="K95" s="1462">
        <v>45196</v>
      </c>
      <c r="L95" s="102" t="s">
        <v>2093</v>
      </c>
    </row>
    <row r="96" spans="1:16" ht="18.75" customHeight="1" x14ac:dyDescent="0.25">
      <c r="A96" s="1401"/>
      <c r="B96" s="1402"/>
      <c r="C96" s="12" t="s">
        <v>303</v>
      </c>
      <c r="D96" s="1161" t="s">
        <v>50</v>
      </c>
      <c r="E96" s="196" t="s">
        <v>330</v>
      </c>
      <c r="F96" s="197" t="s">
        <v>306</v>
      </c>
      <c r="G96" s="195">
        <v>98</v>
      </c>
      <c r="H96" s="62">
        <f t="shared" si="16"/>
        <v>16.333333333333332</v>
      </c>
      <c r="I96" s="1245">
        <f t="shared" si="17"/>
        <v>17</v>
      </c>
      <c r="J96" s="1334"/>
      <c r="K96" s="1462">
        <v>45196</v>
      </c>
      <c r="L96" s="102" t="s">
        <v>2093</v>
      </c>
    </row>
    <row r="97" spans="1:14" ht="18.75" customHeight="1" x14ac:dyDescent="0.25">
      <c r="A97" s="1112" t="s">
        <v>55</v>
      </c>
      <c r="B97" s="1112" t="s">
        <v>54</v>
      </c>
      <c r="C97" s="12"/>
      <c r="D97" s="112"/>
      <c r="E97" s="39"/>
      <c r="F97" s="40"/>
      <c r="G97" s="12"/>
      <c r="H97" s="12"/>
      <c r="I97" s="1226"/>
      <c r="J97" s="1313"/>
      <c r="K97" s="1453"/>
      <c r="L97" s="1097"/>
    </row>
    <row r="98" spans="1:14" x14ac:dyDescent="0.25">
      <c r="A98" s="12"/>
      <c r="B98" s="12"/>
      <c r="C98" s="12"/>
      <c r="D98" s="112"/>
      <c r="E98" s="12"/>
      <c r="F98" s="12"/>
      <c r="G98" s="12"/>
      <c r="H98" s="12"/>
      <c r="I98" s="1226"/>
      <c r="J98" s="1313"/>
      <c r="K98" s="42"/>
      <c r="L98" s="199"/>
    </row>
    <row r="99" spans="1:14" ht="36" customHeight="1" x14ac:dyDescent="0.25">
      <c r="A99" s="1431">
        <v>11</v>
      </c>
      <c r="B99" s="1409">
        <v>52</v>
      </c>
      <c r="C99" s="12" t="s">
        <v>20</v>
      </c>
      <c r="D99" s="1162" t="s">
        <v>21</v>
      </c>
      <c r="E99" s="784" t="s">
        <v>22</v>
      </c>
      <c r="F99" s="785" t="s">
        <v>23</v>
      </c>
      <c r="G99" s="783">
        <v>41</v>
      </c>
      <c r="H99" s="779">
        <f t="shared" ref="H99:H106" si="18">G99/6</f>
        <v>6.833333333333333</v>
      </c>
      <c r="I99" s="1246">
        <f t="shared" ref="I99:I106" si="19">ROUNDUP(H99,0)</f>
        <v>7</v>
      </c>
      <c r="J99" s="1335">
        <f>SUM(I99:I106)</f>
        <v>75</v>
      </c>
      <c r="K99" s="1461">
        <v>45196</v>
      </c>
      <c r="L99" s="102" t="s">
        <v>2094</v>
      </c>
    </row>
    <row r="100" spans="1:14" ht="18.75" customHeight="1" x14ac:dyDescent="0.25">
      <c r="A100" s="1432"/>
      <c r="B100" s="1410"/>
      <c r="C100" s="12" t="s">
        <v>20</v>
      </c>
      <c r="D100" s="1162" t="s">
        <v>21</v>
      </c>
      <c r="E100" s="784" t="s">
        <v>29</v>
      </c>
      <c r="F100" s="785" t="s">
        <v>30</v>
      </c>
      <c r="G100" s="783">
        <v>18</v>
      </c>
      <c r="H100" s="779">
        <f t="shared" si="18"/>
        <v>3</v>
      </c>
      <c r="I100" s="1246">
        <f t="shared" si="19"/>
        <v>3</v>
      </c>
      <c r="J100" s="1335"/>
      <c r="K100" s="1461">
        <v>45196</v>
      </c>
      <c r="L100" s="102" t="s">
        <v>2094</v>
      </c>
    </row>
    <row r="101" spans="1:14" ht="18.75" customHeight="1" x14ac:dyDescent="0.25">
      <c r="A101" s="1432"/>
      <c r="B101" s="1410"/>
      <c r="C101" s="12" t="s">
        <v>20</v>
      </c>
      <c r="D101" s="1162" t="s">
        <v>32</v>
      </c>
      <c r="E101" s="1068" t="s">
        <v>33</v>
      </c>
      <c r="F101" s="785" t="s">
        <v>30</v>
      </c>
      <c r="G101" s="1069">
        <v>34</v>
      </c>
      <c r="H101" s="779">
        <f t="shared" si="18"/>
        <v>5.666666666666667</v>
      </c>
      <c r="I101" s="1246">
        <f t="shared" si="19"/>
        <v>6</v>
      </c>
      <c r="J101" s="1335"/>
      <c r="K101" s="1461">
        <v>45196</v>
      </c>
      <c r="L101" s="102" t="s">
        <v>2094</v>
      </c>
    </row>
    <row r="102" spans="1:14" s="603" customFormat="1" ht="18.75" customHeight="1" x14ac:dyDescent="0.25">
      <c r="A102" s="1432"/>
      <c r="B102" s="1410"/>
      <c r="C102" s="12" t="s">
        <v>20</v>
      </c>
      <c r="D102" s="1163" t="s">
        <v>35</v>
      </c>
      <c r="E102" s="777" t="s">
        <v>36</v>
      </c>
      <c r="F102" s="778" t="s">
        <v>37</v>
      </c>
      <c r="G102" s="776">
        <v>137</v>
      </c>
      <c r="H102" s="779">
        <f t="shared" si="18"/>
        <v>22.833333333333332</v>
      </c>
      <c r="I102" s="1247">
        <f t="shared" si="19"/>
        <v>23</v>
      </c>
      <c r="J102" s="1336"/>
      <c r="K102" s="1461">
        <v>45196</v>
      </c>
      <c r="L102" s="102" t="s">
        <v>2094</v>
      </c>
      <c r="N102" s="1119"/>
    </row>
    <row r="103" spans="1:14" s="603" customFormat="1" ht="18.75" customHeight="1" x14ac:dyDescent="0.25">
      <c r="A103" s="1432"/>
      <c r="B103" s="1410"/>
      <c r="C103" s="12" t="s">
        <v>20</v>
      </c>
      <c r="D103" s="1164" t="s">
        <v>21</v>
      </c>
      <c r="E103" s="777" t="s">
        <v>40</v>
      </c>
      <c r="F103" s="778" t="s">
        <v>41</v>
      </c>
      <c r="G103" s="776">
        <v>71</v>
      </c>
      <c r="H103" s="779">
        <f t="shared" si="18"/>
        <v>11.833333333333334</v>
      </c>
      <c r="I103" s="1247">
        <f t="shared" si="19"/>
        <v>12</v>
      </c>
      <c r="J103" s="1336"/>
      <c r="K103" s="1461">
        <v>45196</v>
      </c>
      <c r="L103" s="102" t="s">
        <v>2094</v>
      </c>
      <c r="N103" s="1119"/>
    </row>
    <row r="104" spans="1:14" s="603" customFormat="1" ht="18.75" customHeight="1" x14ac:dyDescent="0.25">
      <c r="A104" s="1432"/>
      <c r="B104" s="1410"/>
      <c r="C104" s="12" t="s">
        <v>20</v>
      </c>
      <c r="D104" s="1164" t="s">
        <v>21</v>
      </c>
      <c r="E104" s="777" t="s">
        <v>43</v>
      </c>
      <c r="F104" s="778" t="s">
        <v>41</v>
      </c>
      <c r="G104" s="776">
        <v>51</v>
      </c>
      <c r="H104" s="779">
        <f t="shared" si="18"/>
        <v>8.5</v>
      </c>
      <c r="I104" s="1247">
        <f t="shared" si="19"/>
        <v>9</v>
      </c>
      <c r="J104" s="1336"/>
      <c r="K104" s="1461">
        <v>45196</v>
      </c>
      <c r="L104" s="102" t="s">
        <v>2094</v>
      </c>
      <c r="N104" s="1119"/>
    </row>
    <row r="105" spans="1:14" ht="21" customHeight="1" x14ac:dyDescent="0.25">
      <c r="A105" s="1432"/>
      <c r="B105" s="1410"/>
      <c r="C105" s="12" t="s">
        <v>20</v>
      </c>
      <c r="D105" s="1164" t="s">
        <v>45</v>
      </c>
      <c r="E105" s="777" t="s">
        <v>46</v>
      </c>
      <c r="F105" s="778" t="s">
        <v>37</v>
      </c>
      <c r="G105" s="1070">
        <v>40</v>
      </c>
      <c r="H105" s="779">
        <f t="shared" si="18"/>
        <v>6.666666666666667</v>
      </c>
      <c r="I105" s="1247">
        <f t="shared" si="19"/>
        <v>7</v>
      </c>
      <c r="J105" s="1336"/>
      <c r="K105" s="1461">
        <v>45196</v>
      </c>
      <c r="L105" s="102" t="s">
        <v>2094</v>
      </c>
      <c r="N105" s="158"/>
    </row>
    <row r="106" spans="1:14" ht="23.25" customHeight="1" x14ac:dyDescent="0.25">
      <c r="A106" s="1433"/>
      <c r="B106" s="1411"/>
      <c r="C106" s="1308" t="s">
        <v>48</v>
      </c>
      <c r="D106" s="1162" t="s">
        <v>50</v>
      </c>
      <c r="E106" s="784" t="s">
        <v>51</v>
      </c>
      <c r="F106" s="785" t="s">
        <v>52</v>
      </c>
      <c r="G106" s="783">
        <v>43</v>
      </c>
      <c r="H106" s="779">
        <f t="shared" si="18"/>
        <v>7.166666666666667</v>
      </c>
      <c r="I106" s="1246">
        <f t="shared" si="19"/>
        <v>8</v>
      </c>
      <c r="J106" s="1335"/>
      <c r="K106" s="1461">
        <v>45196</v>
      </c>
      <c r="L106" s="102" t="s">
        <v>2094</v>
      </c>
      <c r="N106" s="158"/>
    </row>
    <row r="107" spans="1:14" ht="19.5" customHeight="1" x14ac:dyDescent="0.25">
      <c r="A107" s="1114" t="s">
        <v>103</v>
      </c>
      <c r="B107" s="1114" t="s">
        <v>55</v>
      </c>
      <c r="C107" s="12"/>
      <c r="D107" s="1155"/>
      <c r="E107" s="1023"/>
      <c r="F107" s="1023"/>
      <c r="G107" s="588"/>
      <c r="H107" s="588"/>
      <c r="I107" s="1248"/>
      <c r="J107" s="1337"/>
      <c r="K107" s="1453"/>
      <c r="L107" s="1097"/>
      <c r="N107" s="158"/>
    </row>
    <row r="108" spans="1:14" ht="37.5" customHeight="1" x14ac:dyDescent="0.25">
      <c r="A108" s="1441" t="s">
        <v>2118</v>
      </c>
      <c r="B108" s="1442"/>
      <c r="C108" s="1442"/>
      <c r="D108" s="1442"/>
      <c r="E108" s="1442"/>
      <c r="F108" s="1442"/>
      <c r="G108" s="1442"/>
      <c r="H108" s="1442"/>
      <c r="I108" s="1442"/>
      <c r="J108" s="1442"/>
      <c r="K108" s="1442"/>
      <c r="L108" s="1442"/>
      <c r="N108" s="158"/>
    </row>
    <row r="109" spans="1:14" s="603" customFormat="1" ht="37.5" customHeight="1" x14ac:dyDescent="0.25">
      <c r="A109" s="1071"/>
      <c r="B109" s="1082"/>
      <c r="C109" s="1083"/>
      <c r="D109" s="1165"/>
      <c r="E109" s="1083"/>
      <c r="F109" s="1083"/>
      <c r="G109" s="1083"/>
      <c r="H109" s="1083"/>
      <c r="I109" s="1249"/>
      <c r="J109" s="1249"/>
      <c r="K109" s="1083"/>
      <c r="L109" s="1084"/>
      <c r="N109" s="1063"/>
    </row>
    <row r="110" spans="1:14" ht="18.75" customHeight="1" x14ac:dyDescent="0.25">
      <c r="A110" s="1403" t="s">
        <v>2070</v>
      </c>
      <c r="B110" s="1402">
        <v>78</v>
      </c>
      <c r="C110" s="12" t="s">
        <v>48</v>
      </c>
      <c r="D110" s="1166" t="s">
        <v>50</v>
      </c>
      <c r="E110" s="214" t="s">
        <v>43</v>
      </c>
      <c r="F110" s="215" t="s">
        <v>360</v>
      </c>
      <c r="G110" s="80">
        <v>83</v>
      </c>
      <c r="H110" s="80">
        <f t="shared" ref="H110:H117" si="20">G110/6</f>
        <v>13.833333333333334</v>
      </c>
      <c r="I110" s="1250">
        <f t="shared" ref="I110:I117" si="21">ROUNDUP(H110,0)</f>
        <v>14</v>
      </c>
      <c r="J110" s="1338">
        <f>SUM(I110:I117)</f>
        <v>76</v>
      </c>
      <c r="K110" s="1457">
        <v>45203</v>
      </c>
      <c r="L110" s="102" t="s">
        <v>2095</v>
      </c>
    </row>
    <row r="111" spans="1:14" ht="18.75" customHeight="1" x14ac:dyDescent="0.25">
      <c r="A111" s="1401"/>
      <c r="B111" s="1402"/>
      <c r="C111" s="12" t="s">
        <v>48</v>
      </c>
      <c r="D111" s="1166" t="s">
        <v>21</v>
      </c>
      <c r="E111" s="214" t="s">
        <v>366</v>
      </c>
      <c r="F111" s="215" t="s">
        <v>360</v>
      </c>
      <c r="G111" s="80">
        <v>45</v>
      </c>
      <c r="H111" s="80">
        <f t="shared" si="20"/>
        <v>7.5</v>
      </c>
      <c r="I111" s="1250">
        <f t="shared" si="21"/>
        <v>8</v>
      </c>
      <c r="J111" s="1338"/>
      <c r="K111" s="1457">
        <v>45203</v>
      </c>
      <c r="L111" s="102" t="s">
        <v>2095</v>
      </c>
    </row>
    <row r="112" spans="1:14" ht="18.75" customHeight="1" x14ac:dyDescent="0.25">
      <c r="A112" s="1401"/>
      <c r="B112" s="1402"/>
      <c r="C112" s="12" t="s">
        <v>48</v>
      </c>
      <c r="D112" s="1166" t="s">
        <v>21</v>
      </c>
      <c r="E112" s="214" t="s">
        <v>43</v>
      </c>
      <c r="F112" s="215" t="s">
        <v>360</v>
      </c>
      <c r="G112" s="80">
        <v>28</v>
      </c>
      <c r="H112" s="80">
        <f t="shared" si="20"/>
        <v>4.666666666666667</v>
      </c>
      <c r="I112" s="1250">
        <f t="shared" si="21"/>
        <v>5</v>
      </c>
      <c r="J112" s="1338"/>
      <c r="K112" s="1457">
        <v>45203</v>
      </c>
      <c r="L112" s="102" t="s">
        <v>2095</v>
      </c>
    </row>
    <row r="113" spans="1:12" ht="18.75" customHeight="1" x14ac:dyDescent="0.25">
      <c r="A113" s="1401"/>
      <c r="B113" s="1402"/>
      <c r="C113" s="12" t="s">
        <v>48</v>
      </c>
      <c r="D113" s="1166" t="s">
        <v>21</v>
      </c>
      <c r="E113" s="214" t="s">
        <v>369</v>
      </c>
      <c r="F113" s="215" t="s">
        <v>120</v>
      </c>
      <c r="G113" s="80">
        <v>68</v>
      </c>
      <c r="H113" s="80">
        <f t="shared" si="20"/>
        <v>11.333333333333334</v>
      </c>
      <c r="I113" s="1250">
        <f t="shared" si="21"/>
        <v>12</v>
      </c>
      <c r="J113" s="1338"/>
      <c r="K113" s="1457">
        <v>45203</v>
      </c>
      <c r="L113" s="102" t="s">
        <v>2095</v>
      </c>
    </row>
    <row r="114" spans="1:12" ht="18.75" customHeight="1" x14ac:dyDescent="0.25">
      <c r="A114" s="1401"/>
      <c r="B114" s="1402"/>
      <c r="C114" s="12" t="s">
        <v>48</v>
      </c>
      <c r="D114" s="1167" t="s">
        <v>21</v>
      </c>
      <c r="E114" s="220" t="s">
        <v>371</v>
      </c>
      <c r="F114" s="221" t="s">
        <v>372</v>
      </c>
      <c r="G114" s="219">
        <v>34</v>
      </c>
      <c r="H114" s="80">
        <f t="shared" si="20"/>
        <v>5.666666666666667</v>
      </c>
      <c r="I114" s="1251">
        <f t="shared" si="21"/>
        <v>6</v>
      </c>
      <c r="J114" s="1339"/>
      <c r="K114" s="1457">
        <v>45203</v>
      </c>
      <c r="L114" s="102" t="s">
        <v>2095</v>
      </c>
    </row>
    <row r="115" spans="1:12" ht="18.75" customHeight="1" x14ac:dyDescent="0.25">
      <c r="A115" s="1401"/>
      <c r="B115" s="1402"/>
      <c r="C115" s="12" t="s">
        <v>48</v>
      </c>
      <c r="D115" s="1167" t="s">
        <v>21</v>
      </c>
      <c r="E115" s="220" t="s">
        <v>374</v>
      </c>
      <c r="F115" s="221" t="s">
        <v>375</v>
      </c>
      <c r="G115" s="219">
        <v>30</v>
      </c>
      <c r="H115" s="80">
        <f t="shared" si="20"/>
        <v>5</v>
      </c>
      <c r="I115" s="1251">
        <f t="shared" si="21"/>
        <v>5</v>
      </c>
      <c r="J115" s="1339"/>
      <c r="K115" s="1457">
        <v>45203</v>
      </c>
      <c r="L115" s="102" t="s">
        <v>2095</v>
      </c>
    </row>
    <row r="116" spans="1:12" ht="18.75" customHeight="1" x14ac:dyDescent="0.25">
      <c r="A116" s="1401"/>
      <c r="B116" s="1402"/>
      <c r="C116" s="12" t="s">
        <v>48</v>
      </c>
      <c r="D116" s="1167" t="s">
        <v>32</v>
      </c>
      <c r="E116" s="223" t="s">
        <v>377</v>
      </c>
      <c r="F116" s="221" t="s">
        <v>123</v>
      </c>
      <c r="G116" s="224">
        <v>50</v>
      </c>
      <c r="H116" s="80">
        <f t="shared" si="20"/>
        <v>8.3333333333333339</v>
      </c>
      <c r="I116" s="1251">
        <f t="shared" si="21"/>
        <v>9</v>
      </c>
      <c r="J116" s="1339"/>
      <c r="K116" s="1457">
        <v>45203</v>
      </c>
      <c r="L116" s="102" t="s">
        <v>2095</v>
      </c>
    </row>
    <row r="117" spans="1:12" ht="18.75" customHeight="1" x14ac:dyDescent="0.25">
      <c r="A117" s="1401"/>
      <c r="B117" s="1402"/>
      <c r="C117" s="12" t="s">
        <v>48</v>
      </c>
      <c r="D117" s="1144" t="s">
        <v>35</v>
      </c>
      <c r="E117" s="220" t="s">
        <v>380</v>
      </c>
      <c r="F117" s="221" t="s">
        <v>120</v>
      </c>
      <c r="G117" s="219">
        <v>101</v>
      </c>
      <c r="H117" s="80">
        <f t="shared" si="20"/>
        <v>16.833333333333332</v>
      </c>
      <c r="I117" s="1251">
        <f t="shared" si="21"/>
        <v>17</v>
      </c>
      <c r="J117" s="1339"/>
      <c r="K117" s="1457">
        <v>45203</v>
      </c>
      <c r="L117" s="102" t="s">
        <v>2095</v>
      </c>
    </row>
    <row r="118" spans="1:12" ht="18.75" customHeight="1" x14ac:dyDescent="0.25">
      <c r="A118" s="1112" t="s">
        <v>54</v>
      </c>
      <c r="B118" s="1112" t="s">
        <v>55</v>
      </c>
      <c r="C118" s="12"/>
      <c r="D118" s="590"/>
      <c r="E118" s="1043"/>
      <c r="F118" s="767"/>
      <c r="G118" s="588"/>
      <c r="H118" s="588"/>
      <c r="I118" s="1248"/>
      <c r="J118" s="1337"/>
      <c r="K118" s="1453"/>
      <c r="L118" s="1097"/>
    </row>
    <row r="119" spans="1:12" ht="18.75" x14ac:dyDescent="0.3">
      <c r="A119" s="57"/>
      <c r="B119" s="57"/>
      <c r="C119" s="12"/>
      <c r="D119" s="112"/>
      <c r="E119" s="39"/>
      <c r="F119" s="40"/>
      <c r="G119" s="12"/>
      <c r="H119" s="588"/>
      <c r="I119" s="1226"/>
      <c r="J119" s="1313"/>
      <c r="K119" s="42"/>
      <c r="L119" s="102"/>
    </row>
    <row r="120" spans="1:12" ht="18.75" customHeight="1" x14ac:dyDescent="0.25">
      <c r="A120" s="1402">
        <v>13</v>
      </c>
      <c r="B120" s="1402">
        <v>74</v>
      </c>
      <c r="C120" s="12" t="s">
        <v>382</v>
      </c>
      <c r="D120" s="1168" t="s">
        <v>21</v>
      </c>
      <c r="E120" s="228" t="s">
        <v>383</v>
      </c>
      <c r="F120" s="229" t="s">
        <v>384</v>
      </c>
      <c r="G120" s="227">
        <v>44</v>
      </c>
      <c r="H120" s="227">
        <f t="shared" ref="H120:H125" si="22">G120/6</f>
        <v>7.333333333333333</v>
      </c>
      <c r="I120" s="1252">
        <f t="shared" ref="I120:I125" si="23">ROUNDUP(H120,0)</f>
        <v>8</v>
      </c>
      <c r="J120" s="1340">
        <f>SUM(I120:I125)</f>
        <v>64</v>
      </c>
      <c r="K120" s="1454">
        <v>45203</v>
      </c>
      <c r="L120" s="102" t="s">
        <v>2096</v>
      </c>
    </row>
    <row r="121" spans="1:12" ht="18.75" customHeight="1" x14ac:dyDescent="0.25">
      <c r="A121" s="1402"/>
      <c r="B121" s="1402"/>
      <c r="C121" s="12" t="s">
        <v>382</v>
      </c>
      <c r="D121" s="1168" t="s">
        <v>21</v>
      </c>
      <c r="E121" s="228" t="s">
        <v>389</v>
      </c>
      <c r="F121" s="229" t="s">
        <v>390</v>
      </c>
      <c r="G121" s="227">
        <v>26</v>
      </c>
      <c r="H121" s="227">
        <f t="shared" si="22"/>
        <v>4.333333333333333</v>
      </c>
      <c r="I121" s="1252">
        <f t="shared" si="23"/>
        <v>5</v>
      </c>
      <c r="J121" s="1340"/>
      <c r="K121" s="1454">
        <v>45203</v>
      </c>
      <c r="L121" s="102" t="s">
        <v>2096</v>
      </c>
    </row>
    <row r="122" spans="1:12" ht="18.75" customHeight="1" x14ac:dyDescent="0.25">
      <c r="A122" s="1402"/>
      <c r="B122" s="1402"/>
      <c r="C122" s="12" t="s">
        <v>382</v>
      </c>
      <c r="D122" s="1169" t="s">
        <v>35</v>
      </c>
      <c r="E122" s="228" t="s">
        <v>393</v>
      </c>
      <c r="F122" s="229" t="s">
        <v>394</v>
      </c>
      <c r="G122" s="227">
        <v>167</v>
      </c>
      <c r="H122" s="227">
        <f t="shared" si="22"/>
        <v>27.833333333333332</v>
      </c>
      <c r="I122" s="1252">
        <f t="shared" si="23"/>
        <v>28</v>
      </c>
      <c r="J122" s="1340"/>
      <c r="K122" s="1454">
        <v>45203</v>
      </c>
      <c r="L122" s="102" t="s">
        <v>2096</v>
      </c>
    </row>
    <row r="123" spans="1:12" ht="18.75" customHeight="1" x14ac:dyDescent="0.25">
      <c r="A123" s="1402"/>
      <c r="B123" s="1402"/>
      <c r="C123" s="12" t="s">
        <v>382</v>
      </c>
      <c r="D123" s="1168" t="s">
        <v>21</v>
      </c>
      <c r="E123" s="228" t="s">
        <v>396</v>
      </c>
      <c r="F123" s="229" t="s">
        <v>397</v>
      </c>
      <c r="G123" s="227">
        <v>43</v>
      </c>
      <c r="H123" s="227">
        <f t="shared" si="22"/>
        <v>7.166666666666667</v>
      </c>
      <c r="I123" s="1252">
        <f t="shared" si="23"/>
        <v>8</v>
      </c>
      <c r="J123" s="1340"/>
      <c r="K123" s="1454">
        <v>45203</v>
      </c>
      <c r="L123" s="102" t="s">
        <v>2096</v>
      </c>
    </row>
    <row r="124" spans="1:12" ht="18.75" customHeight="1" x14ac:dyDescent="0.25">
      <c r="A124" s="1402"/>
      <c r="B124" s="1402"/>
      <c r="C124" s="12" t="s">
        <v>382</v>
      </c>
      <c r="D124" s="1169" t="s">
        <v>35</v>
      </c>
      <c r="E124" s="228" t="s">
        <v>396</v>
      </c>
      <c r="F124" s="229" t="s">
        <v>397</v>
      </c>
      <c r="G124" s="227">
        <v>64</v>
      </c>
      <c r="H124" s="227">
        <f t="shared" si="22"/>
        <v>10.666666666666666</v>
      </c>
      <c r="I124" s="1252">
        <f t="shared" si="23"/>
        <v>11</v>
      </c>
      <c r="J124" s="1340"/>
      <c r="K124" s="1454">
        <v>45203</v>
      </c>
      <c r="L124" s="102" t="s">
        <v>2096</v>
      </c>
    </row>
    <row r="125" spans="1:12" ht="18.75" customHeight="1" x14ac:dyDescent="0.25">
      <c r="A125" s="1402"/>
      <c r="B125" s="1402"/>
      <c r="C125" s="12" t="s">
        <v>382</v>
      </c>
      <c r="D125" s="1168" t="s">
        <v>21</v>
      </c>
      <c r="E125" s="228" t="s">
        <v>402</v>
      </c>
      <c r="F125" s="229" t="s">
        <v>403</v>
      </c>
      <c r="G125" s="227">
        <v>22</v>
      </c>
      <c r="H125" s="227">
        <f t="shared" si="22"/>
        <v>3.6666666666666665</v>
      </c>
      <c r="I125" s="1252">
        <f t="shared" si="23"/>
        <v>4</v>
      </c>
      <c r="J125" s="1340"/>
      <c r="K125" s="1454">
        <v>45203</v>
      </c>
      <c r="L125" s="102" t="s">
        <v>2096</v>
      </c>
    </row>
    <row r="126" spans="1:12" ht="18.75" customHeight="1" x14ac:dyDescent="0.25">
      <c r="A126" s="1112" t="s">
        <v>55</v>
      </c>
      <c r="B126" s="1112" t="s">
        <v>54</v>
      </c>
      <c r="C126" s="12"/>
      <c r="D126" s="590"/>
      <c r="E126" s="1043"/>
      <c r="F126" s="767"/>
      <c r="G126" s="588"/>
      <c r="H126" s="588"/>
      <c r="I126" s="1248"/>
      <c r="J126" s="1337"/>
      <c r="K126" s="1463"/>
      <c r="L126" s="1097"/>
    </row>
    <row r="127" spans="1:12" ht="18.75" x14ac:dyDescent="0.3">
      <c r="A127" s="57"/>
      <c r="B127" s="57"/>
      <c r="C127" s="12"/>
      <c r="D127" s="1170"/>
      <c r="E127" s="237"/>
      <c r="F127" s="238"/>
      <c r="G127" s="236"/>
      <c r="H127" s="588"/>
      <c r="I127" s="1253"/>
      <c r="J127" s="1341"/>
      <c r="K127" s="240"/>
      <c r="L127" s="102"/>
    </row>
    <row r="128" spans="1:12" ht="18.75" customHeight="1" x14ac:dyDescent="0.25">
      <c r="A128" s="1403" t="s">
        <v>2071</v>
      </c>
      <c r="B128" s="1402">
        <v>53</v>
      </c>
      <c r="C128" s="12" t="s">
        <v>56</v>
      </c>
      <c r="D128" s="1171" t="s">
        <v>21</v>
      </c>
      <c r="E128" s="1074" t="s">
        <v>57</v>
      </c>
      <c r="F128" s="1075" t="s">
        <v>58</v>
      </c>
      <c r="G128" s="372">
        <v>38</v>
      </c>
      <c r="H128" s="372">
        <f t="shared" ref="H128:H133" si="24">G128/6</f>
        <v>6.333333333333333</v>
      </c>
      <c r="I128" s="1254">
        <f t="shared" ref="I128:I133" si="25">ROUNDUP(H128,0)</f>
        <v>7</v>
      </c>
      <c r="J128" s="1342">
        <f>SUM(I128:I133)</f>
        <v>74</v>
      </c>
      <c r="K128" s="1459">
        <v>45203</v>
      </c>
      <c r="L128" s="199" t="s">
        <v>2117</v>
      </c>
    </row>
    <row r="129" spans="1:14" ht="18.75" customHeight="1" x14ac:dyDescent="0.25">
      <c r="A129" s="1401"/>
      <c r="B129" s="1402"/>
      <c r="C129" s="12" t="s">
        <v>56</v>
      </c>
      <c r="D129" s="1171" t="s">
        <v>21</v>
      </c>
      <c r="E129" s="1074" t="s">
        <v>43</v>
      </c>
      <c r="F129" s="1075" t="s">
        <v>58</v>
      </c>
      <c r="G129" s="372">
        <v>29</v>
      </c>
      <c r="H129" s="372">
        <f t="shared" si="24"/>
        <v>4.833333333333333</v>
      </c>
      <c r="I129" s="1254">
        <f t="shared" si="25"/>
        <v>5</v>
      </c>
      <c r="J129" s="1342"/>
      <c r="K129" s="1459">
        <v>45203</v>
      </c>
      <c r="L129" s="199" t="s">
        <v>2117</v>
      </c>
    </row>
    <row r="130" spans="1:14" ht="18.75" customHeight="1" x14ac:dyDescent="0.25">
      <c r="A130" s="1401"/>
      <c r="B130" s="1402"/>
      <c r="C130" s="12" t="s">
        <v>56</v>
      </c>
      <c r="D130" s="1171" t="s">
        <v>50</v>
      </c>
      <c r="E130" s="1074" t="s">
        <v>66</v>
      </c>
      <c r="F130" s="1075" t="s">
        <v>58</v>
      </c>
      <c r="G130" s="372">
        <v>110</v>
      </c>
      <c r="H130" s="372">
        <f t="shared" si="24"/>
        <v>18.333333333333332</v>
      </c>
      <c r="I130" s="1254">
        <f t="shared" si="25"/>
        <v>19</v>
      </c>
      <c r="J130" s="1342"/>
      <c r="K130" s="1459">
        <v>45203</v>
      </c>
      <c r="L130" s="199" t="s">
        <v>2117</v>
      </c>
    </row>
    <row r="131" spans="1:14" ht="18.75" customHeight="1" x14ac:dyDescent="0.25">
      <c r="A131" s="1401"/>
      <c r="B131" s="1402"/>
      <c r="C131" s="12" t="s">
        <v>56</v>
      </c>
      <c r="D131" s="1172" t="s">
        <v>21</v>
      </c>
      <c r="E131" s="1077" t="s">
        <v>69</v>
      </c>
      <c r="F131" s="1078" t="s">
        <v>70</v>
      </c>
      <c r="G131" s="1076">
        <v>64</v>
      </c>
      <c r="H131" s="372">
        <f t="shared" si="24"/>
        <v>10.666666666666666</v>
      </c>
      <c r="I131" s="1255">
        <f t="shared" si="25"/>
        <v>11</v>
      </c>
      <c r="J131" s="1343"/>
      <c r="K131" s="1459">
        <v>45203</v>
      </c>
      <c r="L131" s="199" t="s">
        <v>2117</v>
      </c>
    </row>
    <row r="132" spans="1:14" ht="18.75" customHeight="1" x14ac:dyDescent="0.25">
      <c r="A132" s="1401"/>
      <c r="B132" s="1402"/>
      <c r="C132" s="12" t="s">
        <v>56</v>
      </c>
      <c r="D132" s="1172" t="s">
        <v>21</v>
      </c>
      <c r="E132" s="1077" t="s">
        <v>72</v>
      </c>
      <c r="F132" s="1078" t="s">
        <v>73</v>
      </c>
      <c r="G132" s="1076">
        <v>34</v>
      </c>
      <c r="H132" s="372">
        <f t="shared" si="24"/>
        <v>5.666666666666667</v>
      </c>
      <c r="I132" s="1255">
        <f t="shared" si="25"/>
        <v>6</v>
      </c>
      <c r="J132" s="1343"/>
      <c r="K132" s="1459">
        <v>45203</v>
      </c>
      <c r="L132" s="199" t="s">
        <v>2117</v>
      </c>
    </row>
    <row r="133" spans="1:14" s="603" customFormat="1" ht="18.75" customHeight="1" x14ac:dyDescent="0.25">
      <c r="A133" s="1401"/>
      <c r="B133" s="1402"/>
      <c r="C133" s="12" t="s">
        <v>56</v>
      </c>
      <c r="D133" s="1135" t="s">
        <v>35</v>
      </c>
      <c r="E133" s="1077" t="s">
        <v>75</v>
      </c>
      <c r="F133" s="1078" t="s">
        <v>73</v>
      </c>
      <c r="G133" s="1076">
        <v>154</v>
      </c>
      <c r="H133" s="372">
        <f t="shared" si="24"/>
        <v>25.666666666666668</v>
      </c>
      <c r="I133" s="1255">
        <f t="shared" si="25"/>
        <v>26</v>
      </c>
      <c r="J133" s="1343"/>
      <c r="K133" s="1464">
        <v>45203</v>
      </c>
      <c r="L133" s="199" t="s">
        <v>2117</v>
      </c>
      <c r="N133" s="1119"/>
    </row>
    <row r="134" spans="1:14" ht="18.75" customHeight="1" x14ac:dyDescent="0.25">
      <c r="A134" s="1307" t="s">
        <v>103</v>
      </c>
      <c r="B134" s="1307" t="s">
        <v>103</v>
      </c>
      <c r="C134" s="12"/>
      <c r="D134" s="112"/>
      <c r="E134" s="39"/>
      <c r="F134" s="40"/>
      <c r="G134" s="12"/>
      <c r="H134" s="12"/>
      <c r="I134" s="1226"/>
      <c r="J134" s="1313"/>
      <c r="K134" s="1453"/>
      <c r="L134" s="1108"/>
    </row>
    <row r="135" spans="1:14" ht="18.75" x14ac:dyDescent="0.3">
      <c r="A135" s="57"/>
      <c r="B135" s="57"/>
      <c r="C135" s="12"/>
      <c r="D135" s="112"/>
      <c r="E135" s="12"/>
      <c r="F135" s="12"/>
      <c r="G135" s="12"/>
      <c r="H135" s="588"/>
      <c r="I135" s="1226"/>
      <c r="J135" s="1313"/>
      <c r="K135" s="1465"/>
      <c r="L135" s="199"/>
    </row>
    <row r="136" spans="1:14" ht="34.5" customHeight="1" x14ac:dyDescent="0.25">
      <c r="A136" s="1402">
        <v>15</v>
      </c>
      <c r="B136" s="1409">
        <v>66</v>
      </c>
      <c r="C136" s="12" t="s">
        <v>20</v>
      </c>
      <c r="D136" s="1173" t="s">
        <v>50</v>
      </c>
      <c r="E136" s="244" t="s">
        <v>432</v>
      </c>
      <c r="F136" s="193" t="s">
        <v>159</v>
      </c>
      <c r="G136" s="194">
        <v>66</v>
      </c>
      <c r="H136" s="62">
        <f t="shared" ref="H136:H143" si="26">G136/6</f>
        <v>11</v>
      </c>
      <c r="I136" s="1256">
        <f t="shared" ref="I136:I143" si="27">ROUNDUP(H136,0)</f>
        <v>11</v>
      </c>
      <c r="J136" s="1344">
        <f>SUM(I136:I143)</f>
        <v>73</v>
      </c>
      <c r="K136" s="1466">
        <v>45210</v>
      </c>
      <c r="L136" s="102" t="s">
        <v>2097</v>
      </c>
    </row>
    <row r="137" spans="1:14" ht="18.75" customHeight="1" x14ac:dyDescent="0.25">
      <c r="A137" s="1402"/>
      <c r="B137" s="1410"/>
      <c r="C137" s="12" t="s">
        <v>20</v>
      </c>
      <c r="D137" s="1173" t="s">
        <v>21</v>
      </c>
      <c r="E137" s="244" t="s">
        <v>436</v>
      </c>
      <c r="F137" s="193" t="s">
        <v>437</v>
      </c>
      <c r="G137" s="194">
        <v>56</v>
      </c>
      <c r="H137" s="62">
        <f t="shared" si="26"/>
        <v>9.3333333333333339</v>
      </c>
      <c r="I137" s="1256">
        <f t="shared" si="27"/>
        <v>10</v>
      </c>
      <c r="J137" s="1344"/>
      <c r="K137" s="1466">
        <v>45210</v>
      </c>
      <c r="L137" s="102" t="s">
        <v>2097</v>
      </c>
    </row>
    <row r="138" spans="1:14" ht="18.75" customHeight="1" x14ac:dyDescent="0.25">
      <c r="A138" s="1402"/>
      <c r="B138" s="1410"/>
      <c r="C138" s="12" t="s">
        <v>20</v>
      </c>
      <c r="D138" s="1173" t="s">
        <v>21</v>
      </c>
      <c r="E138" s="244" t="s">
        <v>439</v>
      </c>
      <c r="F138" s="193" t="s">
        <v>440</v>
      </c>
      <c r="G138" s="194">
        <v>34</v>
      </c>
      <c r="H138" s="62">
        <f t="shared" si="26"/>
        <v>5.666666666666667</v>
      </c>
      <c r="I138" s="1256">
        <f t="shared" si="27"/>
        <v>6</v>
      </c>
      <c r="J138" s="1344"/>
      <c r="K138" s="1466">
        <v>45210</v>
      </c>
      <c r="L138" s="102" t="s">
        <v>2097</v>
      </c>
    </row>
    <row r="139" spans="1:14" ht="18.75" customHeight="1" x14ac:dyDescent="0.25">
      <c r="A139" s="1402"/>
      <c r="B139" s="1410"/>
      <c r="C139" s="12" t="s">
        <v>20</v>
      </c>
      <c r="D139" s="1161" t="s">
        <v>21</v>
      </c>
      <c r="E139" s="196" t="s">
        <v>442</v>
      </c>
      <c r="F139" s="197" t="s">
        <v>443</v>
      </c>
      <c r="G139" s="242">
        <v>35</v>
      </c>
      <c r="H139" s="62">
        <f t="shared" si="26"/>
        <v>5.833333333333333</v>
      </c>
      <c r="I139" s="1245">
        <f t="shared" si="27"/>
        <v>6</v>
      </c>
      <c r="J139" s="1334"/>
      <c r="K139" s="1466">
        <v>45210</v>
      </c>
      <c r="L139" s="102" t="s">
        <v>2097</v>
      </c>
    </row>
    <row r="140" spans="1:14" ht="18.75" customHeight="1" x14ac:dyDescent="0.25">
      <c r="A140" s="1402"/>
      <c r="B140" s="1410"/>
      <c r="C140" s="12" t="s">
        <v>20</v>
      </c>
      <c r="D140" s="1161" t="s">
        <v>21</v>
      </c>
      <c r="E140" s="196" t="s">
        <v>446</v>
      </c>
      <c r="F140" s="197" t="s">
        <v>447</v>
      </c>
      <c r="G140" s="195">
        <v>48</v>
      </c>
      <c r="H140" s="62">
        <f t="shared" si="26"/>
        <v>8</v>
      </c>
      <c r="I140" s="1245">
        <f t="shared" si="27"/>
        <v>8</v>
      </c>
      <c r="J140" s="1334"/>
      <c r="K140" s="1466">
        <v>45210</v>
      </c>
      <c r="L140" s="102" t="s">
        <v>2097</v>
      </c>
    </row>
    <row r="141" spans="1:14" ht="18.75" customHeight="1" x14ac:dyDescent="0.25">
      <c r="A141" s="1402"/>
      <c r="B141" s="1410"/>
      <c r="C141" s="12" t="s">
        <v>20</v>
      </c>
      <c r="D141" s="1161" t="s">
        <v>32</v>
      </c>
      <c r="E141" s="196" t="s">
        <v>449</v>
      </c>
      <c r="F141" s="197" t="s">
        <v>447</v>
      </c>
      <c r="G141" s="195">
        <v>50</v>
      </c>
      <c r="H141" s="62">
        <f t="shared" si="26"/>
        <v>8.3333333333333339</v>
      </c>
      <c r="I141" s="1245">
        <f t="shared" si="27"/>
        <v>9</v>
      </c>
      <c r="J141" s="1334"/>
      <c r="K141" s="1466">
        <v>45210</v>
      </c>
      <c r="L141" s="102" t="s">
        <v>2097</v>
      </c>
    </row>
    <row r="142" spans="1:14" ht="18.75" customHeight="1" x14ac:dyDescent="0.25">
      <c r="A142" s="1402"/>
      <c r="B142" s="1410"/>
      <c r="C142" s="12" t="s">
        <v>20</v>
      </c>
      <c r="D142" s="1161" t="s">
        <v>21</v>
      </c>
      <c r="E142" s="196" t="s">
        <v>451</v>
      </c>
      <c r="F142" s="197" t="s">
        <v>452</v>
      </c>
      <c r="G142" s="242">
        <v>59</v>
      </c>
      <c r="H142" s="62">
        <f t="shared" si="26"/>
        <v>9.8333333333333339</v>
      </c>
      <c r="I142" s="1245">
        <f t="shared" si="27"/>
        <v>10</v>
      </c>
      <c r="J142" s="1334"/>
      <c r="K142" s="1466">
        <v>45210</v>
      </c>
      <c r="L142" s="102" t="s">
        <v>2097</v>
      </c>
    </row>
    <row r="143" spans="1:14" ht="18.75" customHeight="1" x14ac:dyDescent="0.25">
      <c r="A143" s="1402"/>
      <c r="B143" s="1411"/>
      <c r="C143" s="12" t="s">
        <v>20</v>
      </c>
      <c r="D143" s="1161" t="s">
        <v>32</v>
      </c>
      <c r="E143" s="249" t="s">
        <v>454</v>
      </c>
      <c r="F143" s="197" t="s">
        <v>37</v>
      </c>
      <c r="G143" s="242">
        <v>76</v>
      </c>
      <c r="H143" s="62">
        <f t="shared" si="26"/>
        <v>12.666666666666666</v>
      </c>
      <c r="I143" s="1245">
        <f t="shared" si="27"/>
        <v>13</v>
      </c>
      <c r="J143" s="1334"/>
      <c r="K143" s="1466">
        <v>45210</v>
      </c>
      <c r="L143" s="102" t="s">
        <v>2097</v>
      </c>
    </row>
    <row r="144" spans="1:14" ht="18.75" customHeight="1" x14ac:dyDescent="0.25">
      <c r="A144" s="1112" t="s">
        <v>77</v>
      </c>
      <c r="B144" s="1112" t="s">
        <v>54</v>
      </c>
      <c r="C144" s="12"/>
      <c r="D144" s="112"/>
      <c r="E144" s="75"/>
      <c r="F144" s="40"/>
      <c r="G144" s="76"/>
      <c r="H144" s="12"/>
      <c r="I144" s="1226"/>
      <c r="J144" s="1313"/>
      <c r="K144" s="1453"/>
      <c r="L144" s="1108"/>
    </row>
    <row r="145" spans="1:12" ht="18.75" x14ac:dyDescent="0.3">
      <c r="A145" s="57"/>
      <c r="B145" s="57"/>
      <c r="C145" s="12"/>
      <c r="D145" s="112"/>
      <c r="E145" s="12"/>
      <c r="F145" s="12"/>
      <c r="G145" s="12"/>
      <c r="H145" s="588"/>
      <c r="I145" s="1226"/>
      <c r="J145" s="1313"/>
      <c r="K145" s="1460"/>
      <c r="L145" s="199"/>
    </row>
    <row r="146" spans="1:12" ht="18.75" customHeight="1" x14ac:dyDescent="0.25">
      <c r="A146" s="1401">
        <v>16</v>
      </c>
      <c r="B146" s="1409">
        <v>55</v>
      </c>
      <c r="C146" s="12" t="s">
        <v>456</v>
      </c>
      <c r="D146" s="1174" t="s">
        <v>21</v>
      </c>
      <c r="E146" s="251" t="s">
        <v>458</v>
      </c>
      <c r="F146" s="252" t="s">
        <v>459</v>
      </c>
      <c r="G146" s="250">
        <v>53</v>
      </c>
      <c r="H146" s="152">
        <f t="shared" ref="H146:H152" si="28">G146/6</f>
        <v>8.8333333333333339</v>
      </c>
      <c r="I146" s="1257">
        <f t="shared" ref="I146:I152" si="29">ROUNDUP(H146,0)</f>
        <v>9</v>
      </c>
      <c r="J146" s="1345">
        <f>SUM(I146:I152)</f>
        <v>68</v>
      </c>
      <c r="K146" s="1467">
        <v>45210</v>
      </c>
      <c r="L146" s="102" t="s">
        <v>2098</v>
      </c>
    </row>
    <row r="147" spans="1:12" ht="18.75" customHeight="1" x14ac:dyDescent="0.25">
      <c r="A147" s="1401"/>
      <c r="B147" s="1410"/>
      <c r="C147" s="12" t="s">
        <v>456</v>
      </c>
      <c r="D147" s="1174" t="s">
        <v>21</v>
      </c>
      <c r="E147" s="251" t="s">
        <v>43</v>
      </c>
      <c r="F147" s="252" t="s">
        <v>464</v>
      </c>
      <c r="G147" s="250">
        <v>54</v>
      </c>
      <c r="H147" s="152">
        <f t="shared" si="28"/>
        <v>9</v>
      </c>
      <c r="I147" s="1257">
        <f t="shared" si="29"/>
        <v>9</v>
      </c>
      <c r="J147" s="1345"/>
      <c r="K147" s="1467">
        <v>45210</v>
      </c>
      <c r="L147" s="102" t="s">
        <v>2098</v>
      </c>
    </row>
    <row r="148" spans="1:12" ht="18.75" customHeight="1" x14ac:dyDescent="0.25">
      <c r="A148" s="1401"/>
      <c r="B148" s="1410"/>
      <c r="C148" s="12" t="s">
        <v>456</v>
      </c>
      <c r="D148" s="1174" t="s">
        <v>21</v>
      </c>
      <c r="E148" s="251" t="s">
        <v>466</v>
      </c>
      <c r="F148" s="252" t="s">
        <v>464</v>
      </c>
      <c r="G148" s="250">
        <v>43</v>
      </c>
      <c r="H148" s="152">
        <f t="shared" si="28"/>
        <v>7.166666666666667</v>
      </c>
      <c r="I148" s="1257">
        <f t="shared" si="29"/>
        <v>8</v>
      </c>
      <c r="J148" s="1345"/>
      <c r="K148" s="1467">
        <v>45210</v>
      </c>
      <c r="L148" s="102" t="s">
        <v>2098</v>
      </c>
    </row>
    <row r="149" spans="1:12" ht="18.75" customHeight="1" x14ac:dyDescent="0.25">
      <c r="A149" s="1401"/>
      <c r="B149" s="1410"/>
      <c r="C149" s="12" t="s">
        <v>456</v>
      </c>
      <c r="D149" s="1174" t="s">
        <v>21</v>
      </c>
      <c r="E149" s="251" t="s">
        <v>468</v>
      </c>
      <c r="F149" s="251" t="s">
        <v>469</v>
      </c>
      <c r="G149" s="250">
        <v>52</v>
      </c>
      <c r="H149" s="152">
        <f t="shared" si="28"/>
        <v>8.6666666666666661</v>
      </c>
      <c r="I149" s="1257">
        <f t="shared" si="29"/>
        <v>9</v>
      </c>
      <c r="J149" s="1345"/>
      <c r="K149" s="1467">
        <v>45210</v>
      </c>
      <c r="L149" s="102" t="s">
        <v>2098</v>
      </c>
    </row>
    <row r="150" spans="1:12" ht="18.75" customHeight="1" x14ac:dyDescent="0.25">
      <c r="A150" s="1401"/>
      <c r="B150" s="1410"/>
      <c r="C150" s="12" t="s">
        <v>456</v>
      </c>
      <c r="D150" s="1174" t="s">
        <v>21</v>
      </c>
      <c r="E150" s="251" t="s">
        <v>471</v>
      </c>
      <c r="F150" s="251" t="s">
        <v>472</v>
      </c>
      <c r="G150" s="250">
        <v>50</v>
      </c>
      <c r="H150" s="152">
        <f t="shared" si="28"/>
        <v>8.3333333333333339</v>
      </c>
      <c r="I150" s="1257">
        <f t="shared" si="29"/>
        <v>9</v>
      </c>
      <c r="J150" s="1345"/>
      <c r="K150" s="1467">
        <v>45210</v>
      </c>
      <c r="L150" s="102" t="s">
        <v>2098</v>
      </c>
    </row>
    <row r="151" spans="1:12" ht="18.75" customHeight="1" x14ac:dyDescent="0.25">
      <c r="A151" s="1401"/>
      <c r="B151" s="1410"/>
      <c r="C151" s="12" t="s">
        <v>456</v>
      </c>
      <c r="D151" s="1175" t="s">
        <v>21</v>
      </c>
      <c r="E151" s="256" t="s">
        <v>164</v>
      </c>
      <c r="F151" s="150" t="s">
        <v>469</v>
      </c>
      <c r="G151" s="151">
        <v>48</v>
      </c>
      <c r="H151" s="152">
        <f t="shared" si="28"/>
        <v>8</v>
      </c>
      <c r="I151" s="1258">
        <f t="shared" si="29"/>
        <v>8</v>
      </c>
      <c r="J151" s="1346"/>
      <c r="K151" s="1467">
        <v>45210</v>
      </c>
      <c r="L151" s="102" t="s">
        <v>2098</v>
      </c>
    </row>
    <row r="152" spans="1:12" ht="18.75" customHeight="1" x14ac:dyDescent="0.25">
      <c r="A152" s="1401"/>
      <c r="B152" s="1411"/>
      <c r="C152" s="12" t="s">
        <v>456</v>
      </c>
      <c r="D152" s="1175" t="s">
        <v>32</v>
      </c>
      <c r="E152" s="257" t="s">
        <v>476</v>
      </c>
      <c r="F152" s="150" t="s">
        <v>469</v>
      </c>
      <c r="G152" s="258">
        <v>92</v>
      </c>
      <c r="H152" s="152">
        <f t="shared" si="28"/>
        <v>15.333333333333334</v>
      </c>
      <c r="I152" s="1258">
        <f t="shared" si="29"/>
        <v>16</v>
      </c>
      <c r="J152" s="1346"/>
      <c r="K152" s="1467">
        <v>45210</v>
      </c>
      <c r="L152" s="102" t="s">
        <v>2098</v>
      </c>
    </row>
    <row r="153" spans="1:12" ht="18.75" customHeight="1" x14ac:dyDescent="0.25">
      <c r="A153" s="1307" t="s">
        <v>54</v>
      </c>
      <c r="B153" s="1307" t="s">
        <v>54</v>
      </c>
      <c r="C153" s="12"/>
      <c r="D153" s="112"/>
      <c r="E153" s="75"/>
      <c r="F153" s="40"/>
      <c r="G153" s="76"/>
      <c r="H153" s="12"/>
      <c r="I153" s="1226"/>
      <c r="J153" s="1313"/>
      <c r="K153" s="1453"/>
      <c r="L153" s="1108"/>
    </row>
    <row r="154" spans="1:12" ht="18.75" x14ac:dyDescent="0.3">
      <c r="A154" s="57"/>
      <c r="B154" s="57"/>
      <c r="C154" s="12"/>
      <c r="D154" s="112"/>
      <c r="E154" s="12"/>
      <c r="F154" s="12"/>
      <c r="G154" s="12"/>
      <c r="H154" s="588"/>
      <c r="I154" s="1226"/>
      <c r="J154" s="1313"/>
      <c r="K154" s="1460"/>
      <c r="L154" s="199"/>
    </row>
    <row r="155" spans="1:12" ht="18.75" customHeight="1" x14ac:dyDescent="0.25">
      <c r="A155" s="1402">
        <v>17</v>
      </c>
      <c r="B155" s="1409">
        <v>83</v>
      </c>
      <c r="C155" s="12" t="s">
        <v>20</v>
      </c>
      <c r="D155" s="1176" t="s">
        <v>21</v>
      </c>
      <c r="E155" s="1086" t="s">
        <v>478</v>
      </c>
      <c r="F155" s="1087" t="s">
        <v>41</v>
      </c>
      <c r="G155" s="1085">
        <v>44</v>
      </c>
      <c r="H155" s="1088">
        <f t="shared" ref="H155:H160" si="30">G155/6</f>
        <v>7.333333333333333</v>
      </c>
      <c r="I155" s="1259">
        <f t="shared" ref="I155:I160" si="31">ROUNDUP(H155,0)</f>
        <v>8</v>
      </c>
      <c r="J155" s="1347">
        <f>SUM(I155:I160)</f>
        <v>70</v>
      </c>
      <c r="K155" s="1468">
        <v>45210</v>
      </c>
      <c r="L155" s="102" t="s">
        <v>2099</v>
      </c>
    </row>
    <row r="156" spans="1:12" ht="24" customHeight="1" x14ac:dyDescent="0.25">
      <c r="A156" s="1402"/>
      <c r="B156" s="1410"/>
      <c r="C156" s="12" t="s">
        <v>20</v>
      </c>
      <c r="D156" s="1176" t="s">
        <v>50</v>
      </c>
      <c r="E156" s="1086" t="s">
        <v>484</v>
      </c>
      <c r="F156" s="1087" t="s">
        <v>41</v>
      </c>
      <c r="G156" s="1085">
        <v>112</v>
      </c>
      <c r="H156" s="1088">
        <f t="shared" si="30"/>
        <v>18.666666666666668</v>
      </c>
      <c r="I156" s="1259">
        <f t="shared" si="31"/>
        <v>19</v>
      </c>
      <c r="J156" s="1348"/>
      <c r="K156" s="1468">
        <v>45210</v>
      </c>
      <c r="L156" s="102" t="s">
        <v>2099</v>
      </c>
    </row>
    <row r="157" spans="1:12" ht="18.75" customHeight="1" x14ac:dyDescent="0.25">
      <c r="A157" s="1402"/>
      <c r="B157" s="1410"/>
      <c r="C157" s="12" t="s">
        <v>20</v>
      </c>
      <c r="D157" s="1176" t="s">
        <v>50</v>
      </c>
      <c r="E157" s="1086" t="s">
        <v>486</v>
      </c>
      <c r="F157" s="1087" t="s">
        <v>41</v>
      </c>
      <c r="G157" s="1085">
        <v>154</v>
      </c>
      <c r="H157" s="1088">
        <f t="shared" si="30"/>
        <v>25.666666666666668</v>
      </c>
      <c r="I157" s="1259">
        <f t="shared" si="31"/>
        <v>26</v>
      </c>
      <c r="J157" s="1348"/>
      <c r="K157" s="1468">
        <v>45210</v>
      </c>
      <c r="L157" s="102" t="s">
        <v>2099</v>
      </c>
    </row>
    <row r="158" spans="1:12" ht="18.75" customHeight="1" x14ac:dyDescent="0.25">
      <c r="A158" s="1402"/>
      <c r="B158" s="1410"/>
      <c r="C158" s="12" t="s">
        <v>20</v>
      </c>
      <c r="D158" s="1177" t="s">
        <v>21</v>
      </c>
      <c r="E158" s="1090" t="s">
        <v>488</v>
      </c>
      <c r="F158" s="1091" t="s">
        <v>489</v>
      </c>
      <c r="G158" s="1089">
        <v>36</v>
      </c>
      <c r="H158" s="1088">
        <f t="shared" si="30"/>
        <v>6</v>
      </c>
      <c r="I158" s="1260">
        <f t="shared" si="31"/>
        <v>6</v>
      </c>
      <c r="J158" s="1349"/>
      <c r="K158" s="1468">
        <v>45210</v>
      </c>
      <c r="L158" s="102" t="s">
        <v>2099</v>
      </c>
    </row>
    <row r="159" spans="1:12" ht="18.75" customHeight="1" x14ac:dyDescent="0.25">
      <c r="A159" s="1402"/>
      <c r="B159" s="1410"/>
      <c r="C159" s="36" t="s">
        <v>48</v>
      </c>
      <c r="D159" s="1177" t="s">
        <v>21</v>
      </c>
      <c r="E159" s="1090" t="s">
        <v>491</v>
      </c>
      <c r="F159" s="1091" t="s">
        <v>492</v>
      </c>
      <c r="G159" s="1089">
        <v>33</v>
      </c>
      <c r="H159" s="1088">
        <f t="shared" si="30"/>
        <v>5.5</v>
      </c>
      <c r="I159" s="1260">
        <f t="shared" si="31"/>
        <v>6</v>
      </c>
      <c r="J159" s="1349"/>
      <c r="K159" s="1468">
        <v>45210</v>
      </c>
      <c r="L159" s="102" t="s">
        <v>2099</v>
      </c>
    </row>
    <row r="160" spans="1:12" ht="18.75" customHeight="1" x14ac:dyDescent="0.25">
      <c r="A160" s="1402"/>
      <c r="B160" s="1411"/>
      <c r="C160" s="36" t="s">
        <v>48</v>
      </c>
      <c r="D160" s="1177" t="s">
        <v>21</v>
      </c>
      <c r="E160" s="1090" t="s">
        <v>494</v>
      </c>
      <c r="F160" s="1091" t="s">
        <v>495</v>
      </c>
      <c r="G160" s="1089">
        <v>27</v>
      </c>
      <c r="H160" s="1088">
        <f t="shared" si="30"/>
        <v>4.5</v>
      </c>
      <c r="I160" s="1260">
        <f t="shared" si="31"/>
        <v>5</v>
      </c>
      <c r="J160" s="1349"/>
      <c r="K160" s="1468">
        <v>45210</v>
      </c>
      <c r="L160" s="102" t="s">
        <v>2099</v>
      </c>
    </row>
    <row r="161" spans="1:12" ht="18.75" customHeight="1" x14ac:dyDescent="0.25">
      <c r="A161" s="1112" t="s">
        <v>55</v>
      </c>
      <c r="B161" s="1112" t="s">
        <v>103</v>
      </c>
      <c r="C161" s="12"/>
      <c r="D161" s="112"/>
      <c r="E161" s="39"/>
      <c r="F161" s="40"/>
      <c r="G161" s="12"/>
      <c r="H161" s="12"/>
      <c r="I161" s="1226"/>
      <c r="J161" s="1313"/>
      <c r="K161" s="1453"/>
      <c r="L161" s="1108"/>
    </row>
    <row r="162" spans="1:12" ht="18.75" customHeight="1" x14ac:dyDescent="0.25">
      <c r="A162" s="1022"/>
      <c r="B162" s="1022"/>
      <c r="C162" s="12"/>
      <c r="D162" s="112"/>
      <c r="E162" s="75"/>
      <c r="F162" s="40"/>
      <c r="G162" s="76"/>
      <c r="H162" s="12"/>
      <c r="I162" s="1226"/>
      <c r="J162" s="1313"/>
      <c r="K162" s="1460"/>
      <c r="L162" s="199"/>
    </row>
    <row r="163" spans="1:12" ht="18.75" customHeight="1" x14ac:dyDescent="0.25">
      <c r="A163" s="1406">
        <v>18</v>
      </c>
      <c r="B163" s="1409">
        <v>54</v>
      </c>
      <c r="C163" s="12" t="s">
        <v>497</v>
      </c>
      <c r="D163" s="1154" t="s">
        <v>35</v>
      </c>
      <c r="E163" s="129" t="s">
        <v>499</v>
      </c>
      <c r="F163" s="130" t="s">
        <v>500</v>
      </c>
      <c r="G163" s="128">
        <v>66</v>
      </c>
      <c r="H163" s="62">
        <f t="shared" ref="H163:H170" si="32">G163/6</f>
        <v>11</v>
      </c>
      <c r="I163" s="1238">
        <f t="shared" ref="I163:I170" si="33">ROUNDUP(H163,0)</f>
        <v>11</v>
      </c>
      <c r="J163" s="1326">
        <f>SUM(I163:I170)</f>
        <v>68</v>
      </c>
      <c r="K163" s="1461">
        <v>45210</v>
      </c>
      <c r="L163" s="102" t="s">
        <v>2100</v>
      </c>
    </row>
    <row r="164" spans="1:12" ht="18.75" customHeight="1" x14ac:dyDescent="0.25">
      <c r="A164" s="1407"/>
      <c r="B164" s="1410"/>
      <c r="C164" s="12" t="s">
        <v>497</v>
      </c>
      <c r="D164" s="1152" t="s">
        <v>21</v>
      </c>
      <c r="E164" s="129" t="s">
        <v>506</v>
      </c>
      <c r="F164" s="130" t="s">
        <v>507</v>
      </c>
      <c r="G164" s="128">
        <v>51</v>
      </c>
      <c r="H164" s="62">
        <f t="shared" si="32"/>
        <v>8.5</v>
      </c>
      <c r="I164" s="1238">
        <f t="shared" si="33"/>
        <v>9</v>
      </c>
      <c r="J164" s="1326"/>
      <c r="K164" s="1461">
        <v>45210</v>
      </c>
      <c r="L164" s="102" t="s">
        <v>2100</v>
      </c>
    </row>
    <row r="165" spans="1:12" ht="18.75" customHeight="1" x14ac:dyDescent="0.25">
      <c r="A165" s="1407"/>
      <c r="B165" s="1410"/>
      <c r="C165" s="12" t="s">
        <v>497</v>
      </c>
      <c r="D165" s="1152" t="s">
        <v>21</v>
      </c>
      <c r="E165" s="129" t="s">
        <v>451</v>
      </c>
      <c r="F165" s="130" t="s">
        <v>509</v>
      </c>
      <c r="G165" s="128">
        <v>28</v>
      </c>
      <c r="H165" s="62">
        <f t="shared" si="32"/>
        <v>4.666666666666667</v>
      </c>
      <c r="I165" s="1238">
        <f t="shared" si="33"/>
        <v>5</v>
      </c>
      <c r="J165" s="1326"/>
      <c r="K165" s="1461">
        <v>45210</v>
      </c>
      <c r="L165" s="102" t="s">
        <v>2100</v>
      </c>
    </row>
    <row r="166" spans="1:12" ht="18.75" customHeight="1" x14ac:dyDescent="0.25">
      <c r="A166" s="1407"/>
      <c r="B166" s="1410"/>
      <c r="C166" s="12" t="s">
        <v>497</v>
      </c>
      <c r="D166" s="1152" t="s">
        <v>32</v>
      </c>
      <c r="E166" s="132" t="s">
        <v>511</v>
      </c>
      <c r="F166" s="130" t="s">
        <v>512</v>
      </c>
      <c r="G166" s="133">
        <v>35</v>
      </c>
      <c r="H166" s="62">
        <f t="shared" si="32"/>
        <v>5.833333333333333</v>
      </c>
      <c r="I166" s="1238">
        <f t="shared" si="33"/>
        <v>6</v>
      </c>
      <c r="J166" s="1326"/>
      <c r="K166" s="1461">
        <v>45210</v>
      </c>
      <c r="L166" s="102" t="s">
        <v>2100</v>
      </c>
    </row>
    <row r="167" spans="1:12" ht="18.75" customHeight="1" x14ac:dyDescent="0.25">
      <c r="A167" s="1407"/>
      <c r="B167" s="1410"/>
      <c r="C167" s="12" t="s">
        <v>497</v>
      </c>
      <c r="D167" s="1152" t="s">
        <v>50</v>
      </c>
      <c r="E167" s="129" t="s">
        <v>291</v>
      </c>
      <c r="F167" s="130" t="s">
        <v>515</v>
      </c>
      <c r="G167" s="128">
        <v>63</v>
      </c>
      <c r="H167" s="62">
        <f t="shared" si="32"/>
        <v>10.5</v>
      </c>
      <c r="I167" s="1238">
        <f t="shared" si="33"/>
        <v>11</v>
      </c>
      <c r="J167" s="1326"/>
      <c r="K167" s="1461">
        <v>45210</v>
      </c>
      <c r="L167" s="102" t="s">
        <v>2100</v>
      </c>
    </row>
    <row r="168" spans="1:12" ht="18.75" customHeight="1" x14ac:dyDescent="0.25">
      <c r="A168" s="1407"/>
      <c r="B168" s="1410"/>
      <c r="C168" s="12" t="s">
        <v>497</v>
      </c>
      <c r="D168" s="1152" t="s">
        <v>21</v>
      </c>
      <c r="E168" s="129" t="s">
        <v>517</v>
      </c>
      <c r="F168" s="130" t="s">
        <v>518</v>
      </c>
      <c r="G168" s="128">
        <v>38</v>
      </c>
      <c r="H168" s="62">
        <f t="shared" si="32"/>
        <v>6.333333333333333</v>
      </c>
      <c r="I168" s="1238">
        <f t="shared" si="33"/>
        <v>7</v>
      </c>
      <c r="J168" s="1326"/>
      <c r="K168" s="1461">
        <v>45210</v>
      </c>
      <c r="L168" s="102" t="s">
        <v>2100</v>
      </c>
    </row>
    <row r="169" spans="1:12" ht="18.75" customHeight="1" x14ac:dyDescent="0.25">
      <c r="A169" s="1407"/>
      <c r="B169" s="1410"/>
      <c r="C169" s="12" t="s">
        <v>497</v>
      </c>
      <c r="D169" s="1152" t="s">
        <v>21</v>
      </c>
      <c r="E169" s="129" t="s">
        <v>526</v>
      </c>
      <c r="F169" s="1040" t="s">
        <v>512</v>
      </c>
      <c r="G169" s="128">
        <v>50</v>
      </c>
      <c r="H169" s="62">
        <f t="shared" si="32"/>
        <v>8.3333333333333339</v>
      </c>
      <c r="I169" s="1238">
        <f t="shared" si="33"/>
        <v>9</v>
      </c>
      <c r="J169" s="1326"/>
      <c r="K169" s="1461">
        <v>45210</v>
      </c>
      <c r="L169" s="102" t="s">
        <v>2100</v>
      </c>
    </row>
    <row r="170" spans="1:12" ht="18.75" customHeight="1" x14ac:dyDescent="0.25">
      <c r="A170" s="1408"/>
      <c r="B170" s="1411"/>
      <c r="C170" s="12" t="s">
        <v>497</v>
      </c>
      <c r="D170" s="1152" t="s">
        <v>21</v>
      </c>
      <c r="E170" s="129" t="s">
        <v>528</v>
      </c>
      <c r="F170" s="130" t="s">
        <v>529</v>
      </c>
      <c r="G170" s="128">
        <v>57</v>
      </c>
      <c r="H170" s="62">
        <f t="shared" si="32"/>
        <v>9.5</v>
      </c>
      <c r="I170" s="1238">
        <f t="shared" si="33"/>
        <v>10</v>
      </c>
      <c r="J170" s="1326"/>
      <c r="K170" s="1461">
        <v>45210</v>
      </c>
      <c r="L170" s="102" t="s">
        <v>2100</v>
      </c>
    </row>
    <row r="171" spans="1:12" ht="18.75" customHeight="1" x14ac:dyDescent="0.25">
      <c r="A171" s="1112" t="s">
        <v>103</v>
      </c>
      <c r="B171" s="1112" t="s">
        <v>77</v>
      </c>
      <c r="C171" s="12"/>
      <c r="D171" s="112"/>
      <c r="E171" s="39"/>
      <c r="F171" s="40"/>
      <c r="G171" s="12"/>
      <c r="H171" s="12"/>
      <c r="I171" s="1226"/>
      <c r="J171" s="1313"/>
      <c r="K171" s="1453"/>
      <c r="L171" s="1108"/>
    </row>
    <row r="172" spans="1:12" ht="18.75" customHeight="1" x14ac:dyDescent="0.25">
      <c r="A172" s="1022"/>
      <c r="B172" s="1022"/>
      <c r="C172" s="12"/>
      <c r="D172" s="112"/>
      <c r="E172" s="39"/>
      <c r="F172" s="40"/>
      <c r="G172" s="12"/>
      <c r="H172" s="12"/>
      <c r="I172" s="1226"/>
      <c r="J172" s="1313"/>
      <c r="K172" s="1460"/>
      <c r="L172" s="199"/>
    </row>
    <row r="173" spans="1:12" ht="32.25" customHeight="1" x14ac:dyDescent="0.25">
      <c r="A173" s="1409">
        <v>19</v>
      </c>
      <c r="B173" s="1409">
        <v>59</v>
      </c>
      <c r="C173" s="12" t="s">
        <v>531</v>
      </c>
      <c r="D173" s="384" t="s">
        <v>50</v>
      </c>
      <c r="E173" s="15" t="s">
        <v>533</v>
      </c>
      <c r="F173" s="16" t="s">
        <v>469</v>
      </c>
      <c r="G173" s="14">
        <v>197</v>
      </c>
      <c r="H173" s="62">
        <f>G173/6</f>
        <v>32.833333333333336</v>
      </c>
      <c r="I173" s="1261">
        <f>ROUNDUP(H173,0)</f>
        <v>33</v>
      </c>
      <c r="J173" s="1350">
        <f>SUM(I173:I176)</f>
        <v>60</v>
      </c>
      <c r="K173" s="1452">
        <v>45217</v>
      </c>
      <c r="L173" s="102" t="s">
        <v>2101</v>
      </c>
    </row>
    <row r="174" spans="1:12" ht="18.75" customHeight="1" x14ac:dyDescent="0.25">
      <c r="A174" s="1410"/>
      <c r="B174" s="1410"/>
      <c r="C174" s="12" t="s">
        <v>531</v>
      </c>
      <c r="D174" s="384" t="s">
        <v>21</v>
      </c>
      <c r="E174" s="15" t="s">
        <v>538</v>
      </c>
      <c r="F174" s="16" t="s">
        <v>469</v>
      </c>
      <c r="G174" s="14">
        <v>41</v>
      </c>
      <c r="H174" s="62">
        <f>G174/6</f>
        <v>6.833333333333333</v>
      </c>
      <c r="I174" s="1261">
        <f>ROUNDUP(H174,0)</f>
        <v>7</v>
      </c>
      <c r="J174" s="1350"/>
      <c r="K174" s="1452">
        <v>45217</v>
      </c>
      <c r="L174" s="102" t="s">
        <v>2101</v>
      </c>
    </row>
    <row r="175" spans="1:12" ht="18.75" customHeight="1" x14ac:dyDescent="0.25">
      <c r="A175" s="1410"/>
      <c r="B175" s="1410"/>
      <c r="C175" s="12" t="s">
        <v>531</v>
      </c>
      <c r="D175" s="387" t="s">
        <v>32</v>
      </c>
      <c r="E175" s="276" t="s">
        <v>544</v>
      </c>
      <c r="F175" s="274" t="s">
        <v>545</v>
      </c>
      <c r="G175" s="277">
        <v>67</v>
      </c>
      <c r="H175" s="62">
        <f>G175/6</f>
        <v>11.166666666666666</v>
      </c>
      <c r="I175" s="1224">
        <f>ROUNDUP(H175,0)</f>
        <v>12</v>
      </c>
      <c r="J175" s="1311"/>
      <c r="K175" s="1452">
        <v>45217</v>
      </c>
      <c r="L175" s="102" t="s">
        <v>2101</v>
      </c>
    </row>
    <row r="176" spans="1:12" ht="18.75" customHeight="1" x14ac:dyDescent="0.25">
      <c r="A176" s="1411"/>
      <c r="B176" s="1411"/>
      <c r="C176" s="12" t="s">
        <v>531</v>
      </c>
      <c r="D176" s="387" t="s">
        <v>21</v>
      </c>
      <c r="E176" s="276" t="s">
        <v>548</v>
      </c>
      <c r="F176" s="274" t="s">
        <v>545</v>
      </c>
      <c r="G176" s="17">
        <v>47</v>
      </c>
      <c r="H176" s="62">
        <f>G176/6</f>
        <v>7.833333333333333</v>
      </c>
      <c r="I176" s="1224">
        <f>ROUNDUP(H176,0)</f>
        <v>8</v>
      </c>
      <c r="J176" s="1311"/>
      <c r="K176" s="1452">
        <v>45217</v>
      </c>
      <c r="L176" s="102" t="s">
        <v>2101</v>
      </c>
    </row>
    <row r="177" spans="1:12" ht="18.75" customHeight="1" x14ac:dyDescent="0.25">
      <c r="A177" s="1112" t="s">
        <v>77</v>
      </c>
      <c r="B177" s="1112" t="s">
        <v>54</v>
      </c>
      <c r="C177" s="12"/>
      <c r="D177" s="112"/>
      <c r="E177" s="39"/>
      <c r="F177" s="40"/>
      <c r="G177" s="12"/>
      <c r="H177" s="12"/>
      <c r="I177" s="1226"/>
      <c r="J177" s="1313"/>
      <c r="K177" s="1453"/>
      <c r="L177" s="1108"/>
    </row>
    <row r="178" spans="1:12" ht="18.75" x14ac:dyDescent="0.3">
      <c r="A178" s="57"/>
      <c r="B178" s="57"/>
      <c r="C178" s="12"/>
      <c r="D178" s="112"/>
      <c r="E178" s="12"/>
      <c r="F178" s="12"/>
      <c r="G178" s="12"/>
      <c r="H178" s="588"/>
      <c r="I178" s="1226"/>
      <c r="J178" s="1313"/>
      <c r="K178" s="42"/>
      <c r="L178" s="199"/>
    </row>
    <row r="179" spans="1:12" ht="18.75" customHeight="1" x14ac:dyDescent="0.25">
      <c r="A179" s="1401">
        <v>20</v>
      </c>
      <c r="B179" s="1409">
        <v>60</v>
      </c>
      <c r="C179" s="12" t="s">
        <v>56</v>
      </c>
      <c r="D179" s="1152" t="s">
        <v>21</v>
      </c>
      <c r="E179" s="129" t="s">
        <v>550</v>
      </c>
      <c r="F179" s="130" t="s">
        <v>551</v>
      </c>
      <c r="G179" s="128">
        <v>31</v>
      </c>
      <c r="H179" s="62">
        <f t="shared" ref="H179:H187" si="34">G179/6</f>
        <v>5.166666666666667</v>
      </c>
      <c r="I179" s="1238">
        <f t="shared" ref="I179:I187" si="35">ROUNDUP(H179,0)</f>
        <v>6</v>
      </c>
      <c r="J179" s="1326">
        <f>SUM(I179:I187)</f>
        <v>69</v>
      </c>
      <c r="K179" s="1461">
        <v>45217</v>
      </c>
      <c r="L179" s="102" t="s">
        <v>2102</v>
      </c>
    </row>
    <row r="180" spans="1:12" ht="18.75" customHeight="1" x14ac:dyDescent="0.25">
      <c r="A180" s="1401"/>
      <c r="B180" s="1410"/>
      <c r="C180" s="12" t="s">
        <v>56</v>
      </c>
      <c r="D180" s="1178" t="s">
        <v>45</v>
      </c>
      <c r="E180" s="201" t="s">
        <v>555</v>
      </c>
      <c r="F180" s="202" t="s">
        <v>58</v>
      </c>
      <c r="G180" s="279">
        <v>44</v>
      </c>
      <c r="H180" s="62">
        <f t="shared" si="34"/>
        <v>7.333333333333333</v>
      </c>
      <c r="I180" s="1262">
        <f t="shared" si="35"/>
        <v>8</v>
      </c>
      <c r="J180" s="1351"/>
      <c r="K180" s="1461">
        <v>45217</v>
      </c>
      <c r="L180" s="102" t="s">
        <v>2102</v>
      </c>
    </row>
    <row r="181" spans="1:12" ht="18.75" customHeight="1" x14ac:dyDescent="0.25">
      <c r="A181" s="1401"/>
      <c r="B181" s="1410"/>
      <c r="C181" s="12" t="s">
        <v>56</v>
      </c>
      <c r="D181" s="1152" t="s">
        <v>21</v>
      </c>
      <c r="E181" s="129" t="s">
        <v>557</v>
      </c>
      <c r="F181" s="130" t="s">
        <v>558</v>
      </c>
      <c r="G181" s="128">
        <v>70</v>
      </c>
      <c r="H181" s="62">
        <f t="shared" si="34"/>
        <v>11.666666666666666</v>
      </c>
      <c r="I181" s="1238">
        <f t="shared" si="35"/>
        <v>12</v>
      </c>
      <c r="J181" s="1326"/>
      <c r="K181" s="1461">
        <v>45217</v>
      </c>
      <c r="L181" s="102" t="s">
        <v>2102</v>
      </c>
    </row>
    <row r="182" spans="1:12" ht="18.75" customHeight="1" x14ac:dyDescent="0.25">
      <c r="A182" s="1401"/>
      <c r="B182" s="1410"/>
      <c r="C182" s="12" t="s">
        <v>56</v>
      </c>
      <c r="D182" s="1152" t="s">
        <v>32</v>
      </c>
      <c r="E182" s="129" t="s">
        <v>561</v>
      </c>
      <c r="F182" s="130" t="s">
        <v>562</v>
      </c>
      <c r="G182" s="133">
        <v>55</v>
      </c>
      <c r="H182" s="62">
        <f t="shared" si="34"/>
        <v>9.1666666666666661</v>
      </c>
      <c r="I182" s="1238">
        <f t="shared" si="35"/>
        <v>10</v>
      </c>
      <c r="J182" s="1326"/>
      <c r="K182" s="1461">
        <v>45217</v>
      </c>
      <c r="L182" s="102" t="s">
        <v>2102</v>
      </c>
    </row>
    <row r="183" spans="1:12" ht="18.75" customHeight="1" x14ac:dyDescent="0.25">
      <c r="A183" s="1401"/>
      <c r="B183" s="1410"/>
      <c r="C183" s="12" t="s">
        <v>56</v>
      </c>
      <c r="D183" s="1152" t="s">
        <v>21</v>
      </c>
      <c r="E183" s="129" t="s">
        <v>564</v>
      </c>
      <c r="F183" s="130" t="s">
        <v>565</v>
      </c>
      <c r="G183" s="128">
        <v>33</v>
      </c>
      <c r="H183" s="62">
        <f t="shared" si="34"/>
        <v>5.5</v>
      </c>
      <c r="I183" s="1238">
        <f t="shared" si="35"/>
        <v>6</v>
      </c>
      <c r="J183" s="1326"/>
      <c r="K183" s="1461">
        <v>45217</v>
      </c>
      <c r="L183" s="102" t="s">
        <v>2102</v>
      </c>
    </row>
    <row r="184" spans="1:12" ht="18.75" customHeight="1" x14ac:dyDescent="0.25">
      <c r="A184" s="1401"/>
      <c r="B184" s="1410"/>
      <c r="C184" s="12" t="s">
        <v>56</v>
      </c>
      <c r="D184" s="1152" t="s">
        <v>21</v>
      </c>
      <c r="E184" s="129" t="s">
        <v>567</v>
      </c>
      <c r="F184" s="130" t="s">
        <v>568</v>
      </c>
      <c r="G184" s="128">
        <v>29</v>
      </c>
      <c r="H184" s="62">
        <f t="shared" si="34"/>
        <v>4.833333333333333</v>
      </c>
      <c r="I184" s="1238">
        <f t="shared" si="35"/>
        <v>5</v>
      </c>
      <c r="J184" s="1326"/>
      <c r="K184" s="1461">
        <v>45217</v>
      </c>
      <c r="L184" s="102" t="s">
        <v>2102</v>
      </c>
    </row>
    <row r="185" spans="1:12" ht="18.75" customHeight="1" x14ac:dyDescent="0.25">
      <c r="A185" s="1401"/>
      <c r="B185" s="1410"/>
      <c r="C185" s="12" t="s">
        <v>56</v>
      </c>
      <c r="D185" s="1153" t="s">
        <v>21</v>
      </c>
      <c r="E185" s="136" t="s">
        <v>570</v>
      </c>
      <c r="F185" s="137" t="s">
        <v>571</v>
      </c>
      <c r="G185" s="135">
        <v>46</v>
      </c>
      <c r="H185" s="62">
        <f t="shared" si="34"/>
        <v>7.666666666666667</v>
      </c>
      <c r="I185" s="1223">
        <f t="shared" si="35"/>
        <v>8</v>
      </c>
      <c r="J185" s="1304"/>
      <c r="K185" s="1461">
        <v>45217</v>
      </c>
      <c r="L185" s="102" t="s">
        <v>2102</v>
      </c>
    </row>
    <row r="186" spans="1:12" ht="18.75" customHeight="1" x14ac:dyDescent="0.25">
      <c r="A186" s="1401"/>
      <c r="B186" s="1410"/>
      <c r="C186" s="12" t="s">
        <v>56</v>
      </c>
      <c r="D186" s="1153" t="s">
        <v>32</v>
      </c>
      <c r="E186" s="136" t="s">
        <v>574</v>
      </c>
      <c r="F186" s="137" t="s">
        <v>575</v>
      </c>
      <c r="G186" s="280">
        <v>35</v>
      </c>
      <c r="H186" s="62">
        <f t="shared" si="34"/>
        <v>5.833333333333333</v>
      </c>
      <c r="I186" s="1223">
        <f t="shared" si="35"/>
        <v>6</v>
      </c>
      <c r="J186" s="1304"/>
      <c r="K186" s="1461">
        <v>45217</v>
      </c>
      <c r="L186" s="102" t="s">
        <v>2102</v>
      </c>
    </row>
    <row r="187" spans="1:12" ht="18.75" customHeight="1" x14ac:dyDescent="0.25">
      <c r="A187" s="1401"/>
      <c r="B187" s="1411"/>
      <c r="C187" s="12" t="s">
        <v>56</v>
      </c>
      <c r="D187" s="1153" t="s">
        <v>21</v>
      </c>
      <c r="E187" s="136" t="s">
        <v>577</v>
      </c>
      <c r="F187" s="137" t="s">
        <v>575</v>
      </c>
      <c r="G187" s="135">
        <v>43</v>
      </c>
      <c r="H187" s="62">
        <f t="shared" si="34"/>
        <v>7.166666666666667</v>
      </c>
      <c r="I187" s="1223">
        <f t="shared" si="35"/>
        <v>8</v>
      </c>
      <c r="J187" s="1304"/>
      <c r="K187" s="1461">
        <v>45217</v>
      </c>
      <c r="L187" s="102" t="s">
        <v>2102</v>
      </c>
    </row>
    <row r="188" spans="1:12" ht="18.75" x14ac:dyDescent="0.3">
      <c r="A188" s="1121" t="s">
        <v>54</v>
      </c>
      <c r="B188" s="1122" t="s">
        <v>55</v>
      </c>
      <c r="C188" s="12"/>
      <c r="D188" s="112"/>
      <c r="E188" s="12"/>
      <c r="F188" s="12"/>
      <c r="G188" s="12"/>
      <c r="H188" s="588"/>
      <c r="I188" s="1226"/>
      <c r="J188" s="1313"/>
      <c r="K188" s="1469"/>
      <c r="L188" s="1108"/>
    </row>
    <row r="189" spans="1:12" ht="15.75" customHeight="1" x14ac:dyDescent="0.3">
      <c r="A189" s="57"/>
      <c r="B189" s="57"/>
      <c r="C189" s="12"/>
      <c r="D189" s="112"/>
      <c r="E189" s="12"/>
      <c r="F189" s="12"/>
      <c r="G189" s="12"/>
      <c r="H189" s="588"/>
      <c r="I189" s="1226"/>
      <c r="J189" s="1313"/>
      <c r="K189" s="42"/>
      <c r="L189" s="199"/>
    </row>
    <row r="190" spans="1:12" ht="15.75" customHeight="1" x14ac:dyDescent="0.25">
      <c r="A190" s="1402">
        <v>21</v>
      </c>
      <c r="B190" s="1409">
        <v>64</v>
      </c>
      <c r="C190" s="12" t="s">
        <v>382</v>
      </c>
      <c r="D190" s="1174" t="s">
        <v>21</v>
      </c>
      <c r="E190" s="251" t="s">
        <v>436</v>
      </c>
      <c r="F190" s="252" t="s">
        <v>384</v>
      </c>
      <c r="G190" s="284">
        <v>33</v>
      </c>
      <c r="H190" s="62">
        <f t="shared" ref="H190:H198" si="36">G190/6</f>
        <v>5.5</v>
      </c>
      <c r="I190" s="1263">
        <f t="shared" ref="I190:I198" si="37">ROUNDUP(H190,0)</f>
        <v>6</v>
      </c>
      <c r="J190" s="1352">
        <f>SUM(I190:I198)</f>
        <v>64</v>
      </c>
      <c r="K190" s="1467">
        <v>45217</v>
      </c>
      <c r="L190" s="102" t="s">
        <v>2103</v>
      </c>
    </row>
    <row r="191" spans="1:12" ht="15.75" customHeight="1" x14ac:dyDescent="0.25">
      <c r="A191" s="1402"/>
      <c r="B191" s="1410"/>
      <c r="C191" s="12" t="s">
        <v>382</v>
      </c>
      <c r="D191" s="1174" t="s">
        <v>32</v>
      </c>
      <c r="E191" s="287" t="s">
        <v>582</v>
      </c>
      <c r="F191" s="252" t="s">
        <v>384</v>
      </c>
      <c r="G191" s="284">
        <v>45</v>
      </c>
      <c r="H191" s="62">
        <f t="shared" si="36"/>
        <v>7.5</v>
      </c>
      <c r="I191" s="1263">
        <f t="shared" si="37"/>
        <v>8</v>
      </c>
      <c r="J191" s="1352"/>
      <c r="K191" s="1467">
        <v>45217</v>
      </c>
      <c r="L191" s="102" t="s">
        <v>2103</v>
      </c>
    </row>
    <row r="192" spans="1:12" ht="15.75" customHeight="1" x14ac:dyDescent="0.25">
      <c r="A192" s="1402"/>
      <c r="B192" s="1410"/>
      <c r="C192" s="12" t="s">
        <v>382</v>
      </c>
      <c r="D192" s="1174" t="s">
        <v>21</v>
      </c>
      <c r="E192" s="251" t="s">
        <v>442</v>
      </c>
      <c r="F192" s="252" t="s">
        <v>584</v>
      </c>
      <c r="G192" s="284">
        <v>35</v>
      </c>
      <c r="H192" s="62">
        <f t="shared" si="36"/>
        <v>5.833333333333333</v>
      </c>
      <c r="I192" s="1263">
        <f t="shared" si="37"/>
        <v>6</v>
      </c>
      <c r="J192" s="1352"/>
      <c r="K192" s="1467">
        <v>45217</v>
      </c>
      <c r="L192" s="102" t="s">
        <v>2103</v>
      </c>
    </row>
    <row r="193" spans="1:12" ht="15.75" customHeight="1" x14ac:dyDescent="0.25">
      <c r="A193" s="1402"/>
      <c r="B193" s="1410"/>
      <c r="C193" s="12" t="s">
        <v>382</v>
      </c>
      <c r="D193" s="1174" t="s">
        <v>21</v>
      </c>
      <c r="E193" s="251" t="s">
        <v>586</v>
      </c>
      <c r="F193" s="252" t="s">
        <v>587</v>
      </c>
      <c r="G193" s="284">
        <v>30</v>
      </c>
      <c r="H193" s="62">
        <f t="shared" si="36"/>
        <v>5</v>
      </c>
      <c r="I193" s="1263">
        <f t="shared" si="37"/>
        <v>5</v>
      </c>
      <c r="J193" s="1352"/>
      <c r="K193" s="1467">
        <v>45217</v>
      </c>
      <c r="L193" s="102" t="s">
        <v>2103</v>
      </c>
    </row>
    <row r="194" spans="1:12" ht="15.75" customHeight="1" x14ac:dyDescent="0.25">
      <c r="A194" s="1402"/>
      <c r="B194" s="1410"/>
      <c r="C194" s="12" t="s">
        <v>382</v>
      </c>
      <c r="D194" s="1179" t="s">
        <v>21</v>
      </c>
      <c r="E194" s="289" t="s">
        <v>589</v>
      </c>
      <c r="F194" s="156" t="s">
        <v>590</v>
      </c>
      <c r="G194" s="152">
        <v>25</v>
      </c>
      <c r="H194" s="62">
        <f t="shared" si="36"/>
        <v>4.166666666666667</v>
      </c>
      <c r="I194" s="1264">
        <f t="shared" si="37"/>
        <v>5</v>
      </c>
      <c r="J194" s="1353"/>
      <c r="K194" s="1467">
        <v>45217</v>
      </c>
      <c r="L194" s="102" t="s">
        <v>2103</v>
      </c>
    </row>
    <row r="195" spans="1:12" ht="19.5" customHeight="1" x14ac:dyDescent="0.25">
      <c r="A195" s="1402"/>
      <c r="B195" s="1410"/>
      <c r="C195" s="12" t="s">
        <v>382</v>
      </c>
      <c r="D195" s="800" t="s">
        <v>32</v>
      </c>
      <c r="E195" s="291" t="s">
        <v>593</v>
      </c>
      <c r="F195" s="292" t="s">
        <v>384</v>
      </c>
      <c r="G195" s="293">
        <v>85</v>
      </c>
      <c r="H195" s="62">
        <f t="shared" si="36"/>
        <v>14.166666666666666</v>
      </c>
      <c r="I195" s="1265">
        <f t="shared" si="37"/>
        <v>15</v>
      </c>
      <c r="J195" s="1354"/>
      <c r="K195" s="1467">
        <v>45217</v>
      </c>
      <c r="L195" s="102" t="s">
        <v>2103</v>
      </c>
    </row>
    <row r="196" spans="1:12" ht="15.75" customHeight="1" x14ac:dyDescent="0.25">
      <c r="A196" s="1402"/>
      <c r="B196" s="1410"/>
      <c r="C196" s="12" t="s">
        <v>382</v>
      </c>
      <c r="D196" s="800" t="s">
        <v>21</v>
      </c>
      <c r="E196" s="291" t="s">
        <v>153</v>
      </c>
      <c r="F196" s="292" t="s">
        <v>595</v>
      </c>
      <c r="G196" s="290">
        <v>21</v>
      </c>
      <c r="H196" s="62">
        <f t="shared" si="36"/>
        <v>3.5</v>
      </c>
      <c r="I196" s="1265">
        <f t="shared" si="37"/>
        <v>4</v>
      </c>
      <c r="J196" s="1354"/>
      <c r="K196" s="1467">
        <v>45217</v>
      </c>
      <c r="L196" s="102" t="s">
        <v>2103</v>
      </c>
    </row>
    <row r="197" spans="1:12" ht="15.75" customHeight="1" x14ac:dyDescent="0.25">
      <c r="A197" s="1402"/>
      <c r="B197" s="1410"/>
      <c r="C197" s="12" t="s">
        <v>382</v>
      </c>
      <c r="D197" s="800" t="s">
        <v>21</v>
      </c>
      <c r="E197" s="291" t="s">
        <v>597</v>
      </c>
      <c r="F197" s="292" t="s">
        <v>598</v>
      </c>
      <c r="G197" s="290">
        <v>45</v>
      </c>
      <c r="H197" s="62">
        <f t="shared" si="36"/>
        <v>7.5</v>
      </c>
      <c r="I197" s="1265">
        <f t="shared" si="37"/>
        <v>8</v>
      </c>
      <c r="J197" s="1354"/>
      <c r="K197" s="1467">
        <v>45217</v>
      </c>
      <c r="L197" s="102" t="s">
        <v>2103</v>
      </c>
    </row>
    <row r="198" spans="1:12" ht="15.75" customHeight="1" x14ac:dyDescent="0.25">
      <c r="A198" s="1402"/>
      <c r="B198" s="1411"/>
      <c r="C198" s="12" t="s">
        <v>382</v>
      </c>
      <c r="D198" s="800" t="s">
        <v>21</v>
      </c>
      <c r="E198" s="291" t="s">
        <v>478</v>
      </c>
      <c r="F198" s="292" t="s">
        <v>600</v>
      </c>
      <c r="G198" s="290">
        <v>39</v>
      </c>
      <c r="H198" s="62">
        <f t="shared" si="36"/>
        <v>6.5</v>
      </c>
      <c r="I198" s="1265">
        <f t="shared" si="37"/>
        <v>7</v>
      </c>
      <c r="J198" s="1354"/>
      <c r="K198" s="1467">
        <v>45217</v>
      </c>
      <c r="L198" s="102" t="s">
        <v>2103</v>
      </c>
    </row>
    <row r="199" spans="1:12" ht="15.75" customHeight="1" x14ac:dyDescent="0.25">
      <c r="A199" s="1307" t="s">
        <v>55</v>
      </c>
      <c r="B199" s="1307" t="s">
        <v>55</v>
      </c>
      <c r="C199" s="12"/>
      <c r="D199" s="112"/>
      <c r="E199" s="39"/>
      <c r="F199" s="40"/>
      <c r="G199" s="12"/>
      <c r="H199" s="12"/>
      <c r="I199" s="1226"/>
      <c r="J199" s="1313"/>
      <c r="K199" s="1453"/>
      <c r="L199" s="1108"/>
    </row>
    <row r="200" spans="1:12" ht="18.75" x14ac:dyDescent="0.3">
      <c r="A200" s="57"/>
      <c r="B200" s="57"/>
      <c r="C200" s="12"/>
      <c r="D200" s="112"/>
      <c r="E200" s="12"/>
      <c r="F200" s="12"/>
      <c r="G200" s="12"/>
      <c r="H200" s="588"/>
      <c r="I200" s="1226"/>
      <c r="J200" s="1313"/>
      <c r="K200" s="42"/>
      <c r="L200" s="199"/>
    </row>
    <row r="201" spans="1:12" ht="15.75" customHeight="1" x14ac:dyDescent="0.25">
      <c r="A201" s="1401">
        <v>22</v>
      </c>
      <c r="B201" s="1409">
        <v>62</v>
      </c>
      <c r="C201" s="12" t="s">
        <v>167</v>
      </c>
      <c r="D201" s="1180" t="s">
        <v>35</v>
      </c>
      <c r="E201" s="60" t="s">
        <v>603</v>
      </c>
      <c r="F201" s="61" t="s">
        <v>604</v>
      </c>
      <c r="G201" s="59">
        <v>150</v>
      </c>
      <c r="H201" s="62">
        <f t="shared" ref="H201:H207" si="38">G201/6</f>
        <v>25</v>
      </c>
      <c r="I201" s="1229">
        <f t="shared" ref="I201:I207" si="39">ROUNDUP(H201,0)</f>
        <v>25</v>
      </c>
      <c r="J201" s="1316">
        <f>SUM(I201:I207)</f>
        <v>65</v>
      </c>
      <c r="K201" s="1455">
        <v>45217</v>
      </c>
      <c r="L201" s="102" t="s">
        <v>2104</v>
      </c>
    </row>
    <row r="202" spans="1:12" ht="15.75" customHeight="1" x14ac:dyDescent="0.25">
      <c r="A202" s="1401"/>
      <c r="B202" s="1410"/>
      <c r="C202" s="12" t="s">
        <v>167</v>
      </c>
      <c r="D202" s="812" t="s">
        <v>21</v>
      </c>
      <c r="E202" s="60" t="s">
        <v>603</v>
      </c>
      <c r="F202" s="61" t="s">
        <v>604</v>
      </c>
      <c r="G202" s="59">
        <v>37</v>
      </c>
      <c r="H202" s="62">
        <f t="shared" si="38"/>
        <v>6.166666666666667</v>
      </c>
      <c r="I202" s="1229">
        <f t="shared" si="39"/>
        <v>7</v>
      </c>
      <c r="J202" s="1316"/>
      <c r="K202" s="1455">
        <v>45217</v>
      </c>
      <c r="L202" s="102" t="s">
        <v>2104</v>
      </c>
    </row>
    <row r="203" spans="1:12" ht="15.75" customHeight="1" x14ac:dyDescent="0.25">
      <c r="A203" s="1401"/>
      <c r="B203" s="1410"/>
      <c r="C203" s="12" t="s">
        <v>167</v>
      </c>
      <c r="D203" s="812" t="s">
        <v>21</v>
      </c>
      <c r="E203" s="60" t="s">
        <v>611</v>
      </c>
      <c r="F203" s="61" t="s">
        <v>612</v>
      </c>
      <c r="G203" s="59">
        <v>41</v>
      </c>
      <c r="H203" s="62">
        <f t="shared" si="38"/>
        <v>6.833333333333333</v>
      </c>
      <c r="I203" s="1266">
        <f t="shared" si="39"/>
        <v>7</v>
      </c>
      <c r="J203" s="1316"/>
      <c r="K203" s="1455">
        <v>45217</v>
      </c>
      <c r="L203" s="102" t="s">
        <v>2104</v>
      </c>
    </row>
    <row r="204" spans="1:12" ht="15.75" customHeight="1" x14ac:dyDescent="0.25">
      <c r="A204" s="1401"/>
      <c r="B204" s="1410"/>
      <c r="C204" s="12" t="s">
        <v>167</v>
      </c>
      <c r="D204" s="812" t="s">
        <v>21</v>
      </c>
      <c r="E204" s="60" t="s">
        <v>564</v>
      </c>
      <c r="F204" s="61" t="s">
        <v>614</v>
      </c>
      <c r="G204" s="59">
        <v>44</v>
      </c>
      <c r="H204" s="62">
        <f t="shared" si="38"/>
        <v>7.333333333333333</v>
      </c>
      <c r="I204" s="1229">
        <f t="shared" si="39"/>
        <v>8</v>
      </c>
      <c r="J204" s="1316"/>
      <c r="K204" s="1455">
        <v>45217</v>
      </c>
      <c r="L204" s="102" t="s">
        <v>2104</v>
      </c>
    </row>
    <row r="205" spans="1:12" ht="15.75" customHeight="1" x14ac:dyDescent="0.25">
      <c r="A205" s="1401"/>
      <c r="B205" s="1410"/>
      <c r="C205" s="12" t="s">
        <v>167</v>
      </c>
      <c r="D205" s="812" t="s">
        <v>21</v>
      </c>
      <c r="E205" s="60" t="s">
        <v>616</v>
      </c>
      <c r="F205" s="61" t="s">
        <v>617</v>
      </c>
      <c r="G205" s="59">
        <v>28</v>
      </c>
      <c r="H205" s="62">
        <f t="shared" si="38"/>
        <v>4.666666666666667</v>
      </c>
      <c r="I205" s="1229">
        <f t="shared" si="39"/>
        <v>5</v>
      </c>
      <c r="J205" s="1316"/>
      <c r="K205" s="1455">
        <v>45217</v>
      </c>
      <c r="L205" s="102" t="s">
        <v>2104</v>
      </c>
    </row>
    <row r="206" spans="1:12" ht="15.75" customHeight="1" x14ac:dyDescent="0.25">
      <c r="A206" s="1401"/>
      <c r="B206" s="1410"/>
      <c r="C206" s="12" t="s">
        <v>167</v>
      </c>
      <c r="D206" s="812" t="s">
        <v>21</v>
      </c>
      <c r="E206" s="60" t="s">
        <v>619</v>
      </c>
      <c r="F206" s="61" t="s">
        <v>620</v>
      </c>
      <c r="G206" s="59">
        <v>33</v>
      </c>
      <c r="H206" s="62">
        <f t="shared" si="38"/>
        <v>5.5</v>
      </c>
      <c r="I206" s="1229">
        <f t="shared" si="39"/>
        <v>6</v>
      </c>
      <c r="J206" s="1316"/>
      <c r="K206" s="1455">
        <v>45217</v>
      </c>
      <c r="L206" s="102" t="s">
        <v>2104</v>
      </c>
    </row>
    <row r="207" spans="1:12" ht="15.75" customHeight="1" x14ac:dyDescent="0.25">
      <c r="A207" s="1401"/>
      <c r="B207" s="1411"/>
      <c r="C207" s="12" t="s">
        <v>167</v>
      </c>
      <c r="D207" s="812" t="s">
        <v>21</v>
      </c>
      <c r="E207" s="60" t="s">
        <v>622</v>
      </c>
      <c r="F207" s="61" t="s">
        <v>623</v>
      </c>
      <c r="G207" s="59">
        <v>42</v>
      </c>
      <c r="H207" s="62">
        <f t="shared" si="38"/>
        <v>7</v>
      </c>
      <c r="I207" s="1266">
        <f t="shared" si="39"/>
        <v>7</v>
      </c>
      <c r="J207" s="1316"/>
      <c r="K207" s="1455">
        <v>45217</v>
      </c>
      <c r="L207" s="102" t="s">
        <v>2104</v>
      </c>
    </row>
    <row r="208" spans="1:12" ht="18.75" x14ac:dyDescent="0.3">
      <c r="A208" s="1121" t="s">
        <v>77</v>
      </c>
      <c r="B208" s="1121" t="s">
        <v>103</v>
      </c>
      <c r="C208" s="12"/>
      <c r="D208" s="112"/>
      <c r="E208" s="12"/>
      <c r="F208" s="12"/>
      <c r="G208" s="12"/>
      <c r="H208" s="588"/>
      <c r="I208" s="1226"/>
      <c r="J208" s="1313"/>
      <c r="K208" s="1469"/>
      <c r="L208" s="1108"/>
    </row>
    <row r="209" spans="1:12" ht="18.75" x14ac:dyDescent="0.3">
      <c r="A209" s="57"/>
      <c r="B209" s="57"/>
      <c r="C209" s="12"/>
      <c r="D209" s="112"/>
      <c r="E209" s="12"/>
      <c r="F209" s="12"/>
      <c r="G209" s="12"/>
      <c r="H209" s="588"/>
      <c r="I209" s="1226"/>
      <c r="J209" s="1313"/>
      <c r="K209" s="42"/>
      <c r="L209" s="199"/>
    </row>
    <row r="210" spans="1:12" ht="15.75" customHeight="1" x14ac:dyDescent="0.25">
      <c r="A210" s="1402">
        <v>23</v>
      </c>
      <c r="B210" s="1409">
        <v>65</v>
      </c>
      <c r="C210" s="12" t="s">
        <v>625</v>
      </c>
      <c r="D210" s="1181" t="s">
        <v>21</v>
      </c>
      <c r="E210" s="297" t="s">
        <v>488</v>
      </c>
      <c r="F210" s="298" t="s">
        <v>626</v>
      </c>
      <c r="G210" s="296">
        <v>67</v>
      </c>
      <c r="H210" s="62">
        <f>G210/6</f>
        <v>11.166666666666666</v>
      </c>
      <c r="I210" s="1267">
        <f>ROUNDUP(H210,0)</f>
        <v>12</v>
      </c>
      <c r="J210" s="1355">
        <f>SUM(I210:I214)</f>
        <v>55</v>
      </c>
      <c r="K210" s="1470">
        <v>44873</v>
      </c>
      <c r="L210" s="102" t="s">
        <v>2105</v>
      </c>
    </row>
    <row r="211" spans="1:12" ht="15.75" customHeight="1" x14ac:dyDescent="0.25">
      <c r="A211" s="1402"/>
      <c r="B211" s="1410"/>
      <c r="C211" s="12" t="s">
        <v>625</v>
      </c>
      <c r="D211" s="1181" t="s">
        <v>21</v>
      </c>
      <c r="E211" s="297" t="s">
        <v>631</v>
      </c>
      <c r="F211" s="298" t="s">
        <v>632</v>
      </c>
      <c r="G211" s="296">
        <v>55</v>
      </c>
      <c r="H211" s="62">
        <f>G211/6</f>
        <v>9.1666666666666661</v>
      </c>
      <c r="I211" s="1267">
        <f>ROUNDUP(H211,0)</f>
        <v>10</v>
      </c>
      <c r="J211" s="1355"/>
      <c r="K211" s="1470">
        <v>44873</v>
      </c>
      <c r="L211" s="102" t="s">
        <v>2105</v>
      </c>
    </row>
    <row r="212" spans="1:12" ht="18.75" customHeight="1" x14ac:dyDescent="0.25">
      <c r="A212" s="1402"/>
      <c r="B212" s="1410"/>
      <c r="C212" s="12" t="s">
        <v>625</v>
      </c>
      <c r="D212" s="1182" t="s">
        <v>50</v>
      </c>
      <c r="E212" s="304" t="s">
        <v>635</v>
      </c>
      <c r="F212" s="305" t="s">
        <v>636</v>
      </c>
      <c r="G212" s="303">
        <v>97</v>
      </c>
      <c r="H212" s="62">
        <f>G212/6</f>
        <v>16.166666666666668</v>
      </c>
      <c r="I212" s="1268">
        <f>ROUNDUP(H212,0)</f>
        <v>17</v>
      </c>
      <c r="J212" s="1356"/>
      <c r="K212" s="1470">
        <v>44873</v>
      </c>
      <c r="L212" s="102" t="s">
        <v>2105</v>
      </c>
    </row>
    <row r="213" spans="1:12" ht="15.75" customHeight="1" x14ac:dyDescent="0.25">
      <c r="A213" s="1402"/>
      <c r="B213" s="1410"/>
      <c r="C213" s="12" t="s">
        <v>625</v>
      </c>
      <c r="D213" s="1182" t="s">
        <v>21</v>
      </c>
      <c r="E213" s="304" t="s">
        <v>635</v>
      </c>
      <c r="F213" s="305" t="s">
        <v>636</v>
      </c>
      <c r="G213" s="303">
        <v>39</v>
      </c>
      <c r="H213" s="62">
        <f>G213/6</f>
        <v>6.5</v>
      </c>
      <c r="I213" s="1268">
        <f>ROUNDUP(H213,0)</f>
        <v>7</v>
      </c>
      <c r="J213" s="1356"/>
      <c r="K213" s="1470">
        <v>44873</v>
      </c>
      <c r="L213" s="102" t="s">
        <v>2105</v>
      </c>
    </row>
    <row r="214" spans="1:12" ht="15.75" customHeight="1" x14ac:dyDescent="0.25">
      <c r="A214" s="1402"/>
      <c r="B214" s="1411"/>
      <c r="C214" s="12" t="s">
        <v>625</v>
      </c>
      <c r="D214" s="1182" t="s">
        <v>21</v>
      </c>
      <c r="E214" s="304" t="s">
        <v>640</v>
      </c>
      <c r="F214" s="305" t="s">
        <v>641</v>
      </c>
      <c r="G214" s="303">
        <v>53</v>
      </c>
      <c r="H214" s="62">
        <f>G214/6</f>
        <v>8.8333333333333339</v>
      </c>
      <c r="I214" s="1268">
        <f>ROUNDUP(H214,0)</f>
        <v>9</v>
      </c>
      <c r="J214" s="1356"/>
      <c r="K214" s="1470">
        <v>44873</v>
      </c>
      <c r="L214" s="102" t="s">
        <v>2105</v>
      </c>
    </row>
    <row r="215" spans="1:12" ht="15.75" customHeight="1" x14ac:dyDescent="0.25">
      <c r="A215" s="1112" t="s">
        <v>77</v>
      </c>
      <c r="B215" s="1112" t="s">
        <v>103</v>
      </c>
      <c r="C215" s="12"/>
      <c r="D215" s="112"/>
      <c r="E215" s="39"/>
      <c r="F215" s="40"/>
      <c r="G215" s="12"/>
      <c r="H215" s="12"/>
      <c r="I215" s="1226"/>
      <c r="J215" s="1313"/>
      <c r="K215" s="1453"/>
      <c r="L215" s="1108"/>
    </row>
    <row r="216" spans="1:12" ht="18.75" x14ac:dyDescent="0.3">
      <c r="A216" s="57"/>
      <c r="B216" s="57"/>
      <c r="C216" s="12"/>
      <c r="D216" s="112"/>
      <c r="E216" s="12"/>
      <c r="F216" s="12"/>
      <c r="G216" s="12"/>
      <c r="H216" s="588"/>
      <c r="I216" s="1226"/>
      <c r="J216" s="1313"/>
      <c r="K216" s="42"/>
      <c r="L216" s="199"/>
    </row>
    <row r="217" spans="1:12" ht="18.75" customHeight="1" x14ac:dyDescent="0.25">
      <c r="A217" s="1401">
        <v>24</v>
      </c>
      <c r="B217" s="1409">
        <v>67</v>
      </c>
      <c r="C217" s="12" t="s">
        <v>643</v>
      </c>
      <c r="D217" s="1183" t="s">
        <v>32</v>
      </c>
      <c r="E217" s="309" t="s">
        <v>645</v>
      </c>
      <c r="F217" s="310" t="s">
        <v>90</v>
      </c>
      <c r="G217" s="311">
        <v>49</v>
      </c>
      <c r="H217" s="62">
        <f t="shared" ref="H217:H224" si="40">G217/6</f>
        <v>8.1666666666666661</v>
      </c>
      <c r="I217" s="1269">
        <f t="shared" ref="I217:I224" si="41">ROUNDUP(H217,0)</f>
        <v>9</v>
      </c>
      <c r="J217" s="1357">
        <f>SUM(I217:I224)</f>
        <v>65</v>
      </c>
      <c r="K217" s="1471">
        <v>45238</v>
      </c>
      <c r="L217" s="102" t="s">
        <v>2106</v>
      </c>
    </row>
    <row r="218" spans="1:12" ht="18.75" customHeight="1" x14ac:dyDescent="0.25">
      <c r="A218" s="1401"/>
      <c r="B218" s="1410"/>
      <c r="C218" s="12" t="s">
        <v>643</v>
      </c>
      <c r="D218" s="1183" t="s">
        <v>21</v>
      </c>
      <c r="E218" s="314" t="s">
        <v>291</v>
      </c>
      <c r="F218" s="310" t="s">
        <v>649</v>
      </c>
      <c r="G218" s="275">
        <v>28</v>
      </c>
      <c r="H218" s="62">
        <f t="shared" si="40"/>
        <v>4.666666666666667</v>
      </c>
      <c r="I218" s="1269">
        <f t="shared" si="41"/>
        <v>5</v>
      </c>
      <c r="J218" s="1357"/>
      <c r="K218" s="1471">
        <v>45238</v>
      </c>
      <c r="L218" s="102" t="s">
        <v>2106</v>
      </c>
    </row>
    <row r="219" spans="1:12" ht="18.75" customHeight="1" x14ac:dyDescent="0.25">
      <c r="A219" s="1401"/>
      <c r="B219" s="1410"/>
      <c r="C219" s="12" t="s">
        <v>643</v>
      </c>
      <c r="D219" s="1183" t="s">
        <v>21</v>
      </c>
      <c r="E219" s="314" t="s">
        <v>651</v>
      </c>
      <c r="F219" s="310" t="s">
        <v>652</v>
      </c>
      <c r="G219" s="275">
        <v>47</v>
      </c>
      <c r="H219" s="62">
        <f t="shared" si="40"/>
        <v>7.833333333333333</v>
      </c>
      <c r="I219" s="1269">
        <f t="shared" si="41"/>
        <v>8</v>
      </c>
      <c r="J219" s="1357"/>
      <c r="K219" s="1471">
        <v>45238</v>
      </c>
      <c r="L219" s="102" t="s">
        <v>2106</v>
      </c>
    </row>
    <row r="220" spans="1:12" ht="18.75" customHeight="1" x14ac:dyDescent="0.25">
      <c r="A220" s="1401"/>
      <c r="B220" s="1410"/>
      <c r="C220" s="12" t="s">
        <v>643</v>
      </c>
      <c r="D220" s="1183" t="s">
        <v>21</v>
      </c>
      <c r="E220" s="314" t="s">
        <v>654</v>
      </c>
      <c r="F220" s="310" t="s">
        <v>655</v>
      </c>
      <c r="G220" s="275">
        <v>34</v>
      </c>
      <c r="H220" s="62">
        <f t="shared" si="40"/>
        <v>5.666666666666667</v>
      </c>
      <c r="I220" s="1269">
        <f t="shared" si="41"/>
        <v>6</v>
      </c>
      <c r="J220" s="1357"/>
      <c r="K220" s="1471">
        <v>45238</v>
      </c>
      <c r="L220" s="102" t="s">
        <v>2106</v>
      </c>
    </row>
    <row r="221" spans="1:12" ht="18.75" customHeight="1" x14ac:dyDescent="0.25">
      <c r="A221" s="1401"/>
      <c r="B221" s="1410"/>
      <c r="C221" s="12" t="s">
        <v>643</v>
      </c>
      <c r="D221" s="1150" t="s">
        <v>35</v>
      </c>
      <c r="E221" s="29" t="s">
        <v>658</v>
      </c>
      <c r="F221" s="30" t="s">
        <v>659</v>
      </c>
      <c r="G221" s="31">
        <v>96</v>
      </c>
      <c r="H221" s="62">
        <f t="shared" si="40"/>
        <v>16</v>
      </c>
      <c r="I221" s="1270">
        <f t="shared" si="41"/>
        <v>16</v>
      </c>
      <c r="J221" s="1358"/>
      <c r="K221" s="1471">
        <v>45238</v>
      </c>
      <c r="L221" s="102" t="s">
        <v>2106</v>
      </c>
    </row>
    <row r="222" spans="1:12" ht="18.75" customHeight="1" x14ac:dyDescent="0.25">
      <c r="A222" s="1401"/>
      <c r="B222" s="1410"/>
      <c r="C222" s="12" t="s">
        <v>643</v>
      </c>
      <c r="D222" s="1184" t="s">
        <v>21</v>
      </c>
      <c r="E222" s="29" t="s">
        <v>662</v>
      </c>
      <c r="F222" s="30" t="s">
        <v>659</v>
      </c>
      <c r="G222" s="31">
        <v>69</v>
      </c>
      <c r="H222" s="62">
        <f t="shared" si="40"/>
        <v>11.5</v>
      </c>
      <c r="I222" s="1270">
        <f t="shared" si="41"/>
        <v>12</v>
      </c>
      <c r="J222" s="1358"/>
      <c r="K222" s="1471">
        <v>45238</v>
      </c>
      <c r="L222" s="102" t="s">
        <v>2106</v>
      </c>
    </row>
    <row r="223" spans="1:12" ht="18.75" customHeight="1" x14ac:dyDescent="0.25">
      <c r="A223" s="1401"/>
      <c r="B223" s="1410"/>
      <c r="C223" s="12" t="s">
        <v>643</v>
      </c>
      <c r="D223" s="1184" t="s">
        <v>21</v>
      </c>
      <c r="E223" s="29" t="s">
        <v>664</v>
      </c>
      <c r="F223" s="30" t="s">
        <v>665</v>
      </c>
      <c r="G223" s="31">
        <v>36</v>
      </c>
      <c r="H223" s="62">
        <f t="shared" si="40"/>
        <v>6</v>
      </c>
      <c r="I223" s="1270">
        <f t="shared" si="41"/>
        <v>6</v>
      </c>
      <c r="J223" s="1358"/>
      <c r="K223" s="1471">
        <v>45238</v>
      </c>
      <c r="L223" s="102" t="s">
        <v>2106</v>
      </c>
    </row>
    <row r="224" spans="1:12" ht="18.75" customHeight="1" x14ac:dyDescent="0.25">
      <c r="A224" s="1401"/>
      <c r="B224" s="1411"/>
      <c r="C224" s="12" t="s">
        <v>643</v>
      </c>
      <c r="D224" s="1184" t="s">
        <v>21</v>
      </c>
      <c r="E224" s="29" t="s">
        <v>667</v>
      </c>
      <c r="F224" s="30" t="s">
        <v>668</v>
      </c>
      <c r="G224" s="31">
        <v>16</v>
      </c>
      <c r="H224" s="62">
        <f t="shared" si="40"/>
        <v>2.6666666666666665</v>
      </c>
      <c r="I224" s="1270">
        <f t="shared" si="41"/>
        <v>3</v>
      </c>
      <c r="J224" s="1358"/>
      <c r="K224" s="1471">
        <v>45238</v>
      </c>
      <c r="L224" s="102" t="s">
        <v>2106</v>
      </c>
    </row>
    <row r="225" spans="1:12" ht="18.75" customHeight="1" x14ac:dyDescent="0.25">
      <c r="A225" s="1112" t="s">
        <v>54</v>
      </c>
      <c r="B225" s="1112" t="s">
        <v>55</v>
      </c>
      <c r="C225" s="12"/>
      <c r="D225" s="112"/>
      <c r="E225" s="39"/>
      <c r="F225" s="40"/>
      <c r="G225" s="12"/>
      <c r="H225" s="12"/>
      <c r="I225" s="1226"/>
      <c r="J225" s="1313"/>
      <c r="K225" s="1453"/>
      <c r="L225" s="1108"/>
    </row>
    <row r="226" spans="1:12" ht="18.75" x14ac:dyDescent="0.3">
      <c r="A226" s="57"/>
      <c r="B226" s="57"/>
      <c r="C226" s="12"/>
      <c r="D226" s="112"/>
      <c r="E226" s="12"/>
      <c r="F226" s="12"/>
      <c r="G226" s="12"/>
      <c r="H226" s="588"/>
      <c r="I226" s="1226"/>
      <c r="J226" s="1313"/>
      <c r="K226" s="1460"/>
      <c r="L226" s="199"/>
    </row>
    <row r="227" spans="1:12" ht="15.75" customHeight="1" x14ac:dyDescent="0.25">
      <c r="A227" s="1403" t="s">
        <v>2072</v>
      </c>
      <c r="B227" s="1409">
        <v>68</v>
      </c>
      <c r="C227" s="12" t="s">
        <v>220</v>
      </c>
      <c r="D227" s="1185" t="s">
        <v>21</v>
      </c>
      <c r="E227" s="316" t="s">
        <v>672</v>
      </c>
      <c r="F227" s="317" t="s">
        <v>226</v>
      </c>
      <c r="G227" s="315">
        <v>48</v>
      </c>
      <c r="H227" s="62">
        <f t="shared" ref="H227:H232" si="42">G227/6</f>
        <v>8</v>
      </c>
      <c r="I227" s="1271">
        <f t="shared" ref="I227:I232" si="43">ROUNDUP(H227,0)</f>
        <v>8</v>
      </c>
      <c r="J227" s="1359">
        <f>SUM(I227:I232)</f>
        <v>76</v>
      </c>
      <c r="K227" s="1472">
        <v>45238</v>
      </c>
      <c r="L227" s="102" t="s">
        <v>2108</v>
      </c>
    </row>
    <row r="228" spans="1:12" ht="15.75" customHeight="1" x14ac:dyDescent="0.25">
      <c r="A228" s="1401"/>
      <c r="B228" s="1410"/>
      <c r="C228" s="12" t="s">
        <v>220</v>
      </c>
      <c r="D228" s="1185" t="s">
        <v>50</v>
      </c>
      <c r="E228" s="316" t="s">
        <v>672</v>
      </c>
      <c r="F228" s="317" t="s">
        <v>226</v>
      </c>
      <c r="G228" s="315">
        <v>123</v>
      </c>
      <c r="H228" s="62">
        <f t="shared" si="42"/>
        <v>20.5</v>
      </c>
      <c r="I228" s="1271">
        <f t="shared" si="43"/>
        <v>21</v>
      </c>
      <c r="J228" s="1359"/>
      <c r="K228" s="1472">
        <v>45238</v>
      </c>
      <c r="L228" s="102" t="s">
        <v>2108</v>
      </c>
    </row>
    <row r="229" spans="1:12" ht="44.25" customHeight="1" x14ac:dyDescent="0.25">
      <c r="A229" s="1401"/>
      <c r="B229" s="1410"/>
      <c r="C229" s="12" t="s">
        <v>220</v>
      </c>
      <c r="D229" s="1186" t="s">
        <v>32</v>
      </c>
      <c r="E229" s="321" t="s">
        <v>679</v>
      </c>
      <c r="F229" s="322" t="s">
        <v>680</v>
      </c>
      <c r="G229" s="323">
        <v>157</v>
      </c>
      <c r="H229" s="62">
        <f t="shared" si="42"/>
        <v>26.166666666666668</v>
      </c>
      <c r="I229" s="1272">
        <f t="shared" si="43"/>
        <v>27</v>
      </c>
      <c r="J229" s="1360"/>
      <c r="K229" s="1463">
        <v>45238</v>
      </c>
      <c r="L229" s="102" t="s">
        <v>2108</v>
      </c>
    </row>
    <row r="230" spans="1:12" ht="15.75" customHeight="1" x14ac:dyDescent="0.25">
      <c r="A230" s="1401"/>
      <c r="B230" s="1410"/>
      <c r="C230" s="12" t="s">
        <v>220</v>
      </c>
      <c r="D230" s="1186" t="s">
        <v>21</v>
      </c>
      <c r="E230" s="326" t="s">
        <v>682</v>
      </c>
      <c r="F230" s="322" t="s">
        <v>680</v>
      </c>
      <c r="G230" s="320">
        <v>42</v>
      </c>
      <c r="H230" s="62">
        <f t="shared" si="42"/>
        <v>7</v>
      </c>
      <c r="I230" s="1272">
        <f t="shared" si="43"/>
        <v>7</v>
      </c>
      <c r="J230" s="1360"/>
      <c r="K230" s="1463">
        <v>45238</v>
      </c>
      <c r="L230" s="102" t="s">
        <v>2108</v>
      </c>
    </row>
    <row r="231" spans="1:12" ht="15.75" customHeight="1" x14ac:dyDescent="0.25">
      <c r="A231" s="1401"/>
      <c r="B231" s="1410"/>
      <c r="C231" s="12" t="s">
        <v>220</v>
      </c>
      <c r="D231" s="1186" t="s">
        <v>21</v>
      </c>
      <c r="E231" s="326" t="s">
        <v>684</v>
      </c>
      <c r="F231" s="322" t="s">
        <v>680</v>
      </c>
      <c r="G231" s="320">
        <v>35</v>
      </c>
      <c r="H231" s="62">
        <f t="shared" si="42"/>
        <v>5.833333333333333</v>
      </c>
      <c r="I231" s="1272">
        <f t="shared" si="43"/>
        <v>6</v>
      </c>
      <c r="J231" s="1360"/>
      <c r="K231" s="1463">
        <v>45238</v>
      </c>
      <c r="L231" s="102" t="s">
        <v>2108</v>
      </c>
    </row>
    <row r="232" spans="1:12" ht="15.75" customHeight="1" x14ac:dyDescent="0.25">
      <c r="A232" s="1401"/>
      <c r="B232" s="1411"/>
      <c r="C232" s="12" t="s">
        <v>220</v>
      </c>
      <c r="D232" s="1186" t="s">
        <v>21</v>
      </c>
      <c r="E232" s="326" t="s">
        <v>478</v>
      </c>
      <c r="F232" s="322" t="s">
        <v>686</v>
      </c>
      <c r="G232" s="320">
        <v>39</v>
      </c>
      <c r="H232" s="62">
        <f t="shared" si="42"/>
        <v>6.5</v>
      </c>
      <c r="I232" s="1272">
        <f t="shared" si="43"/>
        <v>7</v>
      </c>
      <c r="J232" s="1360"/>
      <c r="K232" s="1463">
        <v>45238</v>
      </c>
      <c r="L232" s="102" t="s">
        <v>2108</v>
      </c>
    </row>
    <row r="233" spans="1:12" ht="15.75" customHeight="1" x14ac:dyDescent="0.25">
      <c r="A233" s="1112" t="s">
        <v>55</v>
      </c>
      <c r="B233" s="1112" t="s">
        <v>103</v>
      </c>
      <c r="C233" s="12"/>
      <c r="D233" s="590"/>
      <c r="E233" s="1043"/>
      <c r="F233" s="767"/>
      <c r="G233" s="588"/>
      <c r="H233" s="588"/>
      <c r="I233" s="1248"/>
      <c r="J233" s="1337"/>
      <c r="K233" s="1453"/>
      <c r="L233" s="1108"/>
    </row>
    <row r="234" spans="1:12" ht="18.75" x14ac:dyDescent="0.3">
      <c r="A234" s="57"/>
      <c r="B234" s="57"/>
      <c r="C234" s="12"/>
      <c r="D234" s="112"/>
      <c r="E234" s="12"/>
      <c r="F234" s="12"/>
      <c r="G234" s="12"/>
      <c r="H234" s="588"/>
      <c r="I234" s="1226"/>
      <c r="J234" s="1313"/>
      <c r="K234" s="42"/>
      <c r="L234" s="199"/>
    </row>
    <row r="235" spans="1:12" ht="15.75" customHeight="1" x14ac:dyDescent="0.25">
      <c r="A235" s="1401">
        <v>26</v>
      </c>
      <c r="B235" s="1409">
        <v>69</v>
      </c>
      <c r="C235" s="12" t="s">
        <v>688</v>
      </c>
      <c r="D235" s="1184" t="s">
        <v>21</v>
      </c>
      <c r="E235" s="29" t="s">
        <v>689</v>
      </c>
      <c r="F235" s="30" t="s">
        <v>690</v>
      </c>
      <c r="G235" s="31">
        <v>46</v>
      </c>
      <c r="H235" s="62">
        <f t="shared" ref="H235:H241" si="44">G235/6</f>
        <v>7.666666666666667</v>
      </c>
      <c r="I235" s="1270">
        <f t="shared" ref="I235:I241" si="45">ROUNDUP(H235,0)</f>
        <v>8</v>
      </c>
      <c r="J235" s="1358">
        <f>SUM(I235:I241)</f>
        <v>67</v>
      </c>
      <c r="K235" s="1452">
        <v>45238</v>
      </c>
      <c r="L235" s="102" t="s">
        <v>2107</v>
      </c>
    </row>
    <row r="236" spans="1:12" ht="15.75" customHeight="1" x14ac:dyDescent="0.25">
      <c r="A236" s="1401"/>
      <c r="B236" s="1410"/>
      <c r="C236" s="12" t="s">
        <v>688</v>
      </c>
      <c r="D236" s="1184" t="s">
        <v>50</v>
      </c>
      <c r="E236" s="29" t="s">
        <v>696</v>
      </c>
      <c r="F236" s="30" t="s">
        <v>697</v>
      </c>
      <c r="G236" s="31">
        <v>106</v>
      </c>
      <c r="H236" s="62">
        <f t="shared" si="44"/>
        <v>17.666666666666668</v>
      </c>
      <c r="I236" s="1270">
        <f t="shared" si="45"/>
        <v>18</v>
      </c>
      <c r="J236" s="1358"/>
      <c r="K236" s="1452">
        <v>45238</v>
      </c>
      <c r="L236" s="102" t="s">
        <v>2107</v>
      </c>
    </row>
    <row r="237" spans="1:12" ht="15.75" customHeight="1" x14ac:dyDescent="0.25">
      <c r="A237" s="1401"/>
      <c r="B237" s="1410"/>
      <c r="C237" s="12" t="s">
        <v>688</v>
      </c>
      <c r="D237" s="1184" t="s">
        <v>21</v>
      </c>
      <c r="E237" s="29" t="s">
        <v>699</v>
      </c>
      <c r="F237" s="30" t="s">
        <v>690</v>
      </c>
      <c r="G237" s="31">
        <v>43</v>
      </c>
      <c r="H237" s="62">
        <f t="shared" si="44"/>
        <v>7.166666666666667</v>
      </c>
      <c r="I237" s="1270">
        <f t="shared" si="45"/>
        <v>8</v>
      </c>
      <c r="J237" s="1358"/>
      <c r="K237" s="1452">
        <v>45238</v>
      </c>
      <c r="L237" s="102" t="s">
        <v>2107</v>
      </c>
    </row>
    <row r="238" spans="1:12" ht="15.75" customHeight="1" x14ac:dyDescent="0.25">
      <c r="A238" s="1401"/>
      <c r="B238" s="1410"/>
      <c r="C238" s="12" t="s">
        <v>688</v>
      </c>
      <c r="D238" s="1183" t="s">
        <v>32</v>
      </c>
      <c r="E238" s="309" t="s">
        <v>702</v>
      </c>
      <c r="F238" s="310" t="s">
        <v>690</v>
      </c>
      <c r="G238" s="311">
        <v>59</v>
      </c>
      <c r="H238" s="62">
        <f t="shared" si="44"/>
        <v>9.8333333333333339</v>
      </c>
      <c r="I238" s="1269">
        <f t="shared" si="45"/>
        <v>10</v>
      </c>
      <c r="J238" s="1357"/>
      <c r="K238" s="1452">
        <v>45238</v>
      </c>
      <c r="L238" s="102" t="s">
        <v>2107</v>
      </c>
    </row>
    <row r="239" spans="1:12" ht="15.75" customHeight="1" x14ac:dyDescent="0.25">
      <c r="A239" s="1401"/>
      <c r="B239" s="1410"/>
      <c r="C239" s="12" t="s">
        <v>688</v>
      </c>
      <c r="D239" s="1183" t="s">
        <v>21</v>
      </c>
      <c r="E239" s="314" t="s">
        <v>704</v>
      </c>
      <c r="F239" s="310" t="s">
        <v>697</v>
      </c>
      <c r="G239" s="275">
        <v>68</v>
      </c>
      <c r="H239" s="62">
        <f t="shared" si="44"/>
        <v>11.333333333333334</v>
      </c>
      <c r="I239" s="1269">
        <f t="shared" si="45"/>
        <v>12</v>
      </c>
      <c r="J239" s="1357"/>
      <c r="K239" s="1452">
        <v>45238</v>
      </c>
      <c r="L239" s="102" t="s">
        <v>2107</v>
      </c>
    </row>
    <row r="240" spans="1:12" ht="15.75" customHeight="1" x14ac:dyDescent="0.25">
      <c r="A240" s="1401"/>
      <c r="B240" s="1410"/>
      <c r="C240" s="12" t="s">
        <v>688</v>
      </c>
      <c r="D240" s="1183" t="s">
        <v>21</v>
      </c>
      <c r="E240" s="314" t="s">
        <v>707</v>
      </c>
      <c r="F240" s="310" t="s">
        <v>708</v>
      </c>
      <c r="G240" s="275">
        <v>42</v>
      </c>
      <c r="H240" s="62">
        <f t="shared" si="44"/>
        <v>7</v>
      </c>
      <c r="I240" s="1269">
        <f t="shared" si="45"/>
        <v>7</v>
      </c>
      <c r="J240" s="1357"/>
      <c r="K240" s="1452">
        <v>45238</v>
      </c>
      <c r="L240" s="102" t="s">
        <v>2107</v>
      </c>
    </row>
    <row r="241" spans="1:12" ht="15.75" customHeight="1" x14ac:dyDescent="0.25">
      <c r="A241" s="1401"/>
      <c r="B241" s="1411"/>
      <c r="C241" s="12" t="s">
        <v>688</v>
      </c>
      <c r="D241" s="1183" t="s">
        <v>21</v>
      </c>
      <c r="E241" s="314" t="s">
        <v>442</v>
      </c>
      <c r="F241" s="310" t="s">
        <v>710</v>
      </c>
      <c r="G241" s="275">
        <v>22</v>
      </c>
      <c r="H241" s="62">
        <f t="shared" si="44"/>
        <v>3.6666666666666665</v>
      </c>
      <c r="I241" s="1269">
        <f t="shared" si="45"/>
        <v>4</v>
      </c>
      <c r="J241" s="1357"/>
      <c r="K241" s="1452">
        <v>45238</v>
      </c>
      <c r="L241" s="102" t="s">
        <v>2107</v>
      </c>
    </row>
    <row r="242" spans="1:12" ht="15.75" customHeight="1" x14ac:dyDescent="0.25">
      <c r="A242" s="1112" t="s">
        <v>103</v>
      </c>
      <c r="B242" s="1112" t="s">
        <v>77</v>
      </c>
      <c r="C242" s="12"/>
      <c r="D242" s="112"/>
      <c r="E242" s="39"/>
      <c r="F242" s="40"/>
      <c r="G242" s="12"/>
      <c r="H242" s="12"/>
      <c r="I242" s="1226"/>
      <c r="J242" s="1313"/>
      <c r="K242" s="1453"/>
      <c r="L242" s="1108"/>
    </row>
    <row r="243" spans="1:12" ht="18.75" x14ac:dyDescent="0.3">
      <c r="A243" s="57"/>
      <c r="B243" s="57"/>
      <c r="C243" s="12"/>
      <c r="D243" s="112"/>
      <c r="E243" s="12"/>
      <c r="F243" s="12"/>
      <c r="G243" s="12"/>
      <c r="H243" s="588"/>
      <c r="I243" s="1226"/>
      <c r="J243" s="1313"/>
      <c r="K243" s="42"/>
      <c r="L243" s="199"/>
    </row>
    <row r="244" spans="1:12" ht="18.75" customHeight="1" x14ac:dyDescent="0.25">
      <c r="A244" s="1402">
        <v>27</v>
      </c>
      <c r="B244" s="1409">
        <v>70</v>
      </c>
      <c r="C244" s="12" t="s">
        <v>335</v>
      </c>
      <c r="D244" s="1187" t="s">
        <v>21</v>
      </c>
      <c r="E244" s="330" t="s">
        <v>712</v>
      </c>
      <c r="F244" s="331" t="s">
        <v>713</v>
      </c>
      <c r="G244" s="329">
        <v>30</v>
      </c>
      <c r="H244" s="227">
        <f t="shared" ref="H244:H251" si="46">G244/6</f>
        <v>5</v>
      </c>
      <c r="I244" s="1240">
        <f t="shared" ref="I244:I251" si="47">ROUNDUP(H244,0)</f>
        <v>5</v>
      </c>
      <c r="J244" s="1361">
        <f>SUM(I244:I251)</f>
        <v>55</v>
      </c>
      <c r="K244" s="1454">
        <v>45245</v>
      </c>
      <c r="L244" s="102" t="s">
        <v>2109</v>
      </c>
    </row>
    <row r="245" spans="1:12" ht="18.75" customHeight="1" x14ac:dyDescent="0.25">
      <c r="A245" s="1402"/>
      <c r="B245" s="1410"/>
      <c r="C245" s="12" t="s">
        <v>335</v>
      </c>
      <c r="D245" s="1187" t="s">
        <v>21</v>
      </c>
      <c r="E245" s="330" t="s">
        <v>717</v>
      </c>
      <c r="F245" s="331" t="s">
        <v>718</v>
      </c>
      <c r="G245" s="329">
        <v>30</v>
      </c>
      <c r="H245" s="227">
        <f t="shared" si="46"/>
        <v>5</v>
      </c>
      <c r="I245" s="1240">
        <f t="shared" si="47"/>
        <v>5</v>
      </c>
      <c r="J245" s="1361"/>
      <c r="K245" s="1454">
        <v>45245</v>
      </c>
      <c r="L245" s="102" t="s">
        <v>2109</v>
      </c>
    </row>
    <row r="246" spans="1:12" ht="18.75" customHeight="1" x14ac:dyDescent="0.25">
      <c r="A246" s="1402"/>
      <c r="B246" s="1410"/>
      <c r="C246" s="12" t="s">
        <v>335</v>
      </c>
      <c r="D246" s="1187" t="s">
        <v>21</v>
      </c>
      <c r="E246" s="330" t="s">
        <v>720</v>
      </c>
      <c r="F246" s="331" t="s">
        <v>721</v>
      </c>
      <c r="G246" s="329">
        <v>20</v>
      </c>
      <c r="H246" s="227">
        <f t="shared" si="46"/>
        <v>3.3333333333333335</v>
      </c>
      <c r="I246" s="1240">
        <f t="shared" si="47"/>
        <v>4</v>
      </c>
      <c r="J246" s="1361"/>
      <c r="K246" s="1454">
        <v>45245</v>
      </c>
      <c r="L246" s="102" t="s">
        <v>2109</v>
      </c>
    </row>
    <row r="247" spans="1:12" ht="18.75" customHeight="1" x14ac:dyDescent="0.25">
      <c r="A247" s="1402"/>
      <c r="B247" s="1410"/>
      <c r="C247" s="12" t="s">
        <v>335</v>
      </c>
      <c r="D247" s="1187" t="s">
        <v>32</v>
      </c>
      <c r="E247" s="330" t="s">
        <v>724</v>
      </c>
      <c r="F247" s="331" t="s">
        <v>337</v>
      </c>
      <c r="G247" s="335">
        <v>50</v>
      </c>
      <c r="H247" s="227">
        <f t="shared" si="46"/>
        <v>8.3333333333333339</v>
      </c>
      <c r="I247" s="1240">
        <f t="shared" si="47"/>
        <v>9</v>
      </c>
      <c r="J247" s="1361"/>
      <c r="K247" s="1454">
        <v>45245</v>
      </c>
      <c r="L247" s="102" t="s">
        <v>2109</v>
      </c>
    </row>
    <row r="248" spans="1:12" ht="36" customHeight="1" x14ac:dyDescent="0.25">
      <c r="A248" s="1402"/>
      <c r="B248" s="1410"/>
      <c r="C248" s="12" t="s">
        <v>335</v>
      </c>
      <c r="D248" s="1169" t="s">
        <v>35</v>
      </c>
      <c r="E248" s="337" t="s">
        <v>727</v>
      </c>
      <c r="F248" s="338" t="s">
        <v>728</v>
      </c>
      <c r="G248" s="339">
        <v>67</v>
      </c>
      <c r="H248" s="227">
        <f t="shared" si="46"/>
        <v>11.166666666666666</v>
      </c>
      <c r="I248" s="1273">
        <f t="shared" si="47"/>
        <v>12</v>
      </c>
      <c r="J248" s="1362"/>
      <c r="K248" s="1454">
        <v>45245</v>
      </c>
      <c r="L248" s="102" t="s">
        <v>2109</v>
      </c>
    </row>
    <row r="249" spans="1:12" ht="18.75" customHeight="1" x14ac:dyDescent="0.25">
      <c r="A249" s="1402"/>
      <c r="B249" s="1410"/>
      <c r="C249" s="12" t="s">
        <v>335</v>
      </c>
      <c r="D249" s="1188" t="s">
        <v>21</v>
      </c>
      <c r="E249" s="337" t="s">
        <v>727</v>
      </c>
      <c r="F249" s="338" t="s">
        <v>728</v>
      </c>
      <c r="G249" s="339">
        <v>36</v>
      </c>
      <c r="H249" s="227">
        <f t="shared" si="46"/>
        <v>6</v>
      </c>
      <c r="I249" s="1273">
        <f t="shared" si="47"/>
        <v>6</v>
      </c>
      <c r="J249" s="1362"/>
      <c r="K249" s="1454">
        <v>45245</v>
      </c>
      <c r="L249" s="102" t="s">
        <v>2109</v>
      </c>
    </row>
    <row r="250" spans="1:12" ht="18.75" customHeight="1" x14ac:dyDescent="0.25">
      <c r="A250" s="1402"/>
      <c r="B250" s="1410"/>
      <c r="C250" s="12" t="s">
        <v>335</v>
      </c>
      <c r="D250" s="1188" t="s">
        <v>21</v>
      </c>
      <c r="E250" s="337" t="s">
        <v>732</v>
      </c>
      <c r="F250" s="338" t="s">
        <v>733</v>
      </c>
      <c r="G250" s="339">
        <v>32</v>
      </c>
      <c r="H250" s="227">
        <f t="shared" si="46"/>
        <v>5.333333333333333</v>
      </c>
      <c r="I250" s="1273">
        <f t="shared" si="47"/>
        <v>6</v>
      </c>
      <c r="J250" s="1362"/>
      <c r="K250" s="1454">
        <v>45245</v>
      </c>
      <c r="L250" s="102" t="s">
        <v>2109</v>
      </c>
    </row>
    <row r="251" spans="1:12" ht="18.75" customHeight="1" x14ac:dyDescent="0.25">
      <c r="A251" s="1402"/>
      <c r="B251" s="1411"/>
      <c r="C251" s="12" t="s">
        <v>335</v>
      </c>
      <c r="D251" s="1188" t="s">
        <v>21</v>
      </c>
      <c r="E251" s="337" t="s">
        <v>735</v>
      </c>
      <c r="F251" s="338" t="s">
        <v>736</v>
      </c>
      <c r="G251" s="339">
        <v>47</v>
      </c>
      <c r="H251" s="227">
        <f t="shared" si="46"/>
        <v>7.833333333333333</v>
      </c>
      <c r="I251" s="1273">
        <f t="shared" si="47"/>
        <v>8</v>
      </c>
      <c r="J251" s="1362"/>
      <c r="K251" s="1454">
        <v>45245</v>
      </c>
      <c r="L251" s="102" t="s">
        <v>2109</v>
      </c>
    </row>
    <row r="252" spans="1:12" ht="18.75" customHeight="1" x14ac:dyDescent="0.25">
      <c r="A252" s="1112" t="s">
        <v>77</v>
      </c>
      <c r="B252" s="1112" t="s">
        <v>54</v>
      </c>
      <c r="C252" s="12"/>
      <c r="D252" s="112"/>
      <c r="E252" s="39"/>
      <c r="F252" s="40"/>
      <c r="G252" s="12"/>
      <c r="H252" s="12"/>
      <c r="I252" s="1226"/>
      <c r="J252" s="1313"/>
      <c r="K252" s="1453"/>
      <c r="L252" s="1108"/>
    </row>
    <row r="253" spans="1:12" ht="18.75" x14ac:dyDescent="0.3">
      <c r="A253" s="57"/>
      <c r="B253" s="57"/>
      <c r="C253" s="12"/>
      <c r="D253" s="112"/>
      <c r="E253" s="12"/>
      <c r="F253" s="12"/>
      <c r="G253" s="12"/>
      <c r="H253" s="588"/>
      <c r="I253" s="1226"/>
      <c r="J253" s="1313"/>
      <c r="K253" s="42"/>
      <c r="L253" s="199"/>
    </row>
    <row r="254" spans="1:12" ht="18.75" customHeight="1" x14ac:dyDescent="0.25">
      <c r="A254" s="1401">
        <v>28</v>
      </c>
      <c r="B254" s="1435">
        <v>71</v>
      </c>
      <c r="C254" s="12" t="s">
        <v>250</v>
      </c>
      <c r="D254" s="674" t="s">
        <v>35</v>
      </c>
      <c r="E254" s="91" t="s">
        <v>252</v>
      </c>
      <c r="F254" s="88" t="s">
        <v>253</v>
      </c>
      <c r="G254" s="89">
        <v>180</v>
      </c>
      <c r="H254" s="80">
        <f t="shared" ref="H254:H259" si="48">G254/6</f>
        <v>30</v>
      </c>
      <c r="I254" s="1233">
        <f t="shared" ref="I254:I259" si="49">ROUNDUP(H254,0)</f>
        <v>30</v>
      </c>
      <c r="J254" s="1320">
        <f>SUM(I254:I259)</f>
        <v>81</v>
      </c>
      <c r="K254" s="1457">
        <v>45245</v>
      </c>
      <c r="L254" s="102" t="s">
        <v>2110</v>
      </c>
    </row>
    <row r="255" spans="1:12" ht="18.75" customHeight="1" x14ac:dyDescent="0.25">
      <c r="A255" s="1401"/>
      <c r="B255" s="1436"/>
      <c r="C255" s="12" t="s">
        <v>250</v>
      </c>
      <c r="D255" s="1166" t="s">
        <v>21</v>
      </c>
      <c r="E255" s="214" t="s">
        <v>261</v>
      </c>
      <c r="F255" s="215" t="s">
        <v>253</v>
      </c>
      <c r="G255" s="80">
        <v>33</v>
      </c>
      <c r="H255" s="80">
        <f t="shared" si="48"/>
        <v>5.5</v>
      </c>
      <c r="I255" s="1250">
        <f t="shared" si="49"/>
        <v>6</v>
      </c>
      <c r="J255" s="1338"/>
      <c r="K255" s="1457">
        <v>45245</v>
      </c>
      <c r="L255" s="102" t="s">
        <v>2110</v>
      </c>
    </row>
    <row r="256" spans="1:12" ht="18.75" customHeight="1" x14ac:dyDescent="0.25">
      <c r="A256" s="1401"/>
      <c r="B256" s="1436"/>
      <c r="C256" s="12" t="s">
        <v>250</v>
      </c>
      <c r="D256" s="1166" t="s">
        <v>21</v>
      </c>
      <c r="E256" s="214" t="s">
        <v>263</v>
      </c>
      <c r="F256" s="215" t="s">
        <v>253</v>
      </c>
      <c r="G256" s="80">
        <v>49</v>
      </c>
      <c r="H256" s="80">
        <f t="shared" si="48"/>
        <v>8.1666666666666661</v>
      </c>
      <c r="I256" s="1250">
        <f t="shared" si="49"/>
        <v>9</v>
      </c>
      <c r="J256" s="1338"/>
      <c r="K256" s="1457">
        <v>45245</v>
      </c>
      <c r="L256" s="102" t="s">
        <v>2110</v>
      </c>
    </row>
    <row r="257" spans="1:12" ht="18.75" customHeight="1" x14ac:dyDescent="0.25">
      <c r="A257" s="1401"/>
      <c r="B257" s="1436"/>
      <c r="C257" s="12" t="s">
        <v>250</v>
      </c>
      <c r="D257" s="1166" t="s">
        <v>50</v>
      </c>
      <c r="E257" s="214" t="s">
        <v>265</v>
      </c>
      <c r="F257" s="215" t="s">
        <v>253</v>
      </c>
      <c r="G257" s="80">
        <v>118</v>
      </c>
      <c r="H257" s="80">
        <f t="shared" si="48"/>
        <v>19.666666666666668</v>
      </c>
      <c r="I257" s="1250">
        <f t="shared" si="49"/>
        <v>20</v>
      </c>
      <c r="J257" s="1338"/>
      <c r="K257" s="1457">
        <v>45245</v>
      </c>
      <c r="L257" s="102" t="s">
        <v>2110</v>
      </c>
    </row>
    <row r="258" spans="1:12" ht="18.75" customHeight="1" x14ac:dyDescent="0.25">
      <c r="A258" s="1401"/>
      <c r="B258" s="1436"/>
      <c r="C258" s="12" t="s">
        <v>250</v>
      </c>
      <c r="D258" s="1166" t="s">
        <v>21</v>
      </c>
      <c r="E258" s="214" t="s">
        <v>267</v>
      </c>
      <c r="F258" s="215" t="s">
        <v>268</v>
      </c>
      <c r="G258" s="80">
        <v>41</v>
      </c>
      <c r="H258" s="80">
        <f t="shared" si="48"/>
        <v>6.833333333333333</v>
      </c>
      <c r="I258" s="1250">
        <f t="shared" si="49"/>
        <v>7</v>
      </c>
      <c r="J258" s="1338"/>
      <c r="K258" s="1457">
        <v>45245</v>
      </c>
      <c r="L258" s="102" t="s">
        <v>2110</v>
      </c>
    </row>
    <row r="259" spans="1:12" ht="18.75" customHeight="1" x14ac:dyDescent="0.25">
      <c r="A259" s="1401"/>
      <c r="B259" s="1437"/>
      <c r="C259" s="12" t="s">
        <v>250</v>
      </c>
      <c r="D259" s="1146" t="s">
        <v>21</v>
      </c>
      <c r="E259" s="91" t="s">
        <v>270</v>
      </c>
      <c r="F259" s="88" t="s">
        <v>271</v>
      </c>
      <c r="G259" s="89">
        <v>49</v>
      </c>
      <c r="H259" s="80">
        <f t="shared" si="48"/>
        <v>8.1666666666666661</v>
      </c>
      <c r="I259" s="1233">
        <f t="shared" si="49"/>
        <v>9</v>
      </c>
      <c r="J259" s="1320"/>
      <c r="K259" s="1457">
        <v>45245</v>
      </c>
      <c r="L259" s="102" t="s">
        <v>2110</v>
      </c>
    </row>
    <row r="260" spans="1:12" ht="18.75" customHeight="1" x14ac:dyDescent="0.25">
      <c r="A260" s="1112" t="s">
        <v>2170</v>
      </c>
      <c r="B260" s="1112" t="s">
        <v>55</v>
      </c>
      <c r="C260" s="12"/>
      <c r="D260" s="590"/>
      <c r="E260" s="1043"/>
      <c r="F260" s="767"/>
      <c r="G260" s="588"/>
      <c r="H260" s="588"/>
      <c r="I260" s="1248"/>
      <c r="J260" s="1337"/>
      <c r="K260" s="1453"/>
      <c r="L260" s="1108"/>
    </row>
    <row r="261" spans="1:12" ht="18.75" x14ac:dyDescent="0.3">
      <c r="A261" s="57"/>
      <c r="B261" s="57"/>
      <c r="C261" s="12"/>
      <c r="D261" s="112"/>
      <c r="E261" s="12"/>
      <c r="F261" s="12"/>
      <c r="G261" s="12"/>
      <c r="H261" s="588"/>
      <c r="I261" s="1226"/>
      <c r="J261" s="1313"/>
      <c r="K261" s="1460"/>
      <c r="L261" s="199"/>
    </row>
    <row r="262" spans="1:12" ht="18.75" customHeight="1" x14ac:dyDescent="0.25">
      <c r="A262" s="1402">
        <v>29</v>
      </c>
      <c r="B262" s="1409">
        <v>72</v>
      </c>
      <c r="C262" s="1306" t="s">
        <v>742</v>
      </c>
      <c r="D262" s="1153" t="s">
        <v>21</v>
      </c>
      <c r="E262" s="136" t="s">
        <v>743</v>
      </c>
      <c r="F262" s="137" t="s">
        <v>744</v>
      </c>
      <c r="G262" s="135">
        <v>44</v>
      </c>
      <c r="H262" s="62">
        <f t="shared" ref="H262:H268" si="50">G262/6</f>
        <v>7.333333333333333</v>
      </c>
      <c r="I262" s="1223">
        <f>ROUNDUP(H262,0)</f>
        <v>8</v>
      </c>
      <c r="J262" s="1304">
        <f>SUM(I262:I268)</f>
        <v>74</v>
      </c>
      <c r="K262" s="1461">
        <v>45245</v>
      </c>
      <c r="L262" s="102" t="s">
        <v>2111</v>
      </c>
    </row>
    <row r="263" spans="1:12" ht="18.75" customHeight="1" x14ac:dyDescent="0.25">
      <c r="A263" s="1402"/>
      <c r="B263" s="1410"/>
      <c r="C263" s="1306" t="s">
        <v>742</v>
      </c>
      <c r="D263" s="1153" t="s">
        <v>21</v>
      </c>
      <c r="E263" s="136" t="s">
        <v>748</v>
      </c>
      <c r="F263" s="137" t="s">
        <v>744</v>
      </c>
      <c r="G263" s="135">
        <v>33</v>
      </c>
      <c r="H263" s="62">
        <f t="shared" si="50"/>
        <v>5.5</v>
      </c>
      <c r="I263" s="1223">
        <f>ROUNDUP(H263,0)</f>
        <v>6</v>
      </c>
      <c r="J263" s="1304"/>
      <c r="K263" s="1461">
        <v>45245</v>
      </c>
      <c r="L263" s="102" t="s">
        <v>2111</v>
      </c>
    </row>
    <row r="264" spans="1:12" ht="36.75" customHeight="1" x14ac:dyDescent="0.25">
      <c r="A264" s="1402"/>
      <c r="B264" s="1410"/>
      <c r="C264" s="12" t="s">
        <v>742</v>
      </c>
      <c r="D264" s="1162" t="s">
        <v>50</v>
      </c>
      <c r="E264" s="784" t="s">
        <v>751</v>
      </c>
      <c r="F264" s="785" t="s">
        <v>752</v>
      </c>
      <c r="G264" s="783">
        <v>76</v>
      </c>
      <c r="H264" s="779">
        <f t="shared" si="50"/>
        <v>12.666666666666666</v>
      </c>
      <c r="I264" s="1246">
        <f>ROUNDUP(H264,0)</f>
        <v>13</v>
      </c>
      <c r="J264" s="1335"/>
      <c r="K264" s="1461">
        <v>45245</v>
      </c>
      <c r="L264" s="102" t="s">
        <v>2111</v>
      </c>
    </row>
    <row r="265" spans="1:12" s="603" customFormat="1" ht="18.75" customHeight="1" x14ac:dyDescent="0.35">
      <c r="A265" s="1426"/>
      <c r="B265" s="1410"/>
      <c r="C265" s="12" t="s">
        <v>742</v>
      </c>
      <c r="D265" s="796" t="s">
        <v>21</v>
      </c>
      <c r="E265" s="1044" t="s">
        <v>751</v>
      </c>
      <c r="F265" s="1045" t="s">
        <v>752</v>
      </c>
      <c r="G265" s="923">
        <v>46</v>
      </c>
      <c r="H265" s="923">
        <f t="shared" si="50"/>
        <v>7.666666666666667</v>
      </c>
      <c r="I265" s="1274">
        <v>7</v>
      </c>
      <c r="J265" s="1363"/>
      <c r="K265" s="1473">
        <v>45245</v>
      </c>
      <c r="L265" s="102" t="s">
        <v>2111</v>
      </c>
    </row>
    <row r="266" spans="1:12" ht="18.75" customHeight="1" x14ac:dyDescent="0.25">
      <c r="A266" s="1402"/>
      <c r="B266" s="1410"/>
      <c r="C266" s="12" t="s">
        <v>742</v>
      </c>
      <c r="D266" s="1151" t="s">
        <v>21</v>
      </c>
      <c r="E266" s="123" t="s">
        <v>756</v>
      </c>
      <c r="F266" s="124" t="s">
        <v>757</v>
      </c>
      <c r="G266" s="122">
        <v>53</v>
      </c>
      <c r="H266" s="62">
        <f t="shared" si="50"/>
        <v>8.8333333333333339</v>
      </c>
      <c r="I266" s="1237">
        <f>ROUNDUP(H266,0)</f>
        <v>9</v>
      </c>
      <c r="J266" s="1325"/>
      <c r="K266" s="1461">
        <v>45245</v>
      </c>
      <c r="L266" s="102" t="s">
        <v>2111</v>
      </c>
    </row>
    <row r="267" spans="1:12" ht="18.75" customHeight="1" x14ac:dyDescent="0.25">
      <c r="A267" s="1402"/>
      <c r="B267" s="1410"/>
      <c r="C267" s="12" t="s">
        <v>742</v>
      </c>
      <c r="D267" s="1154" t="s">
        <v>35</v>
      </c>
      <c r="E267" s="346" t="s">
        <v>761</v>
      </c>
      <c r="F267" s="347" t="s">
        <v>762</v>
      </c>
      <c r="G267" s="163">
        <v>145</v>
      </c>
      <c r="H267" s="62">
        <f t="shared" si="50"/>
        <v>24.166666666666668</v>
      </c>
      <c r="I267" s="1275">
        <f>ROUNDUP(H267,0)</f>
        <v>25</v>
      </c>
      <c r="J267" s="1364"/>
      <c r="K267" s="1461">
        <v>45245</v>
      </c>
      <c r="L267" s="102" t="s">
        <v>2111</v>
      </c>
    </row>
    <row r="268" spans="1:12" ht="18.75" customHeight="1" x14ac:dyDescent="0.25">
      <c r="A268" s="1402"/>
      <c r="B268" s="1411"/>
      <c r="C268" s="1306" t="s">
        <v>742</v>
      </c>
      <c r="D268" s="1189" t="s">
        <v>21</v>
      </c>
      <c r="E268" s="346" t="s">
        <v>764</v>
      </c>
      <c r="F268" s="347" t="s">
        <v>762</v>
      </c>
      <c r="G268" s="163">
        <v>31</v>
      </c>
      <c r="H268" s="62">
        <f t="shared" si="50"/>
        <v>5.166666666666667</v>
      </c>
      <c r="I268" s="1275">
        <f>ROUNDUP(H268,0)</f>
        <v>6</v>
      </c>
      <c r="J268" s="1364"/>
      <c r="K268" s="1461">
        <v>45245</v>
      </c>
      <c r="L268" s="102" t="s">
        <v>2111</v>
      </c>
    </row>
    <row r="269" spans="1:12" ht="18.75" customHeight="1" x14ac:dyDescent="0.25">
      <c r="A269" s="1112" t="s">
        <v>55</v>
      </c>
      <c r="B269" s="1112" t="s">
        <v>103</v>
      </c>
      <c r="C269" s="12"/>
      <c r="D269" s="112"/>
      <c r="E269" s="39"/>
      <c r="F269" s="40"/>
      <c r="G269" s="12"/>
      <c r="H269" s="12"/>
      <c r="I269" s="1226"/>
      <c r="J269" s="1313"/>
      <c r="K269" s="1453"/>
      <c r="L269" s="1108"/>
    </row>
    <row r="270" spans="1:12" ht="18.75" x14ac:dyDescent="0.3">
      <c r="A270" s="57"/>
      <c r="B270" s="57"/>
      <c r="C270" s="12"/>
      <c r="D270" s="112"/>
      <c r="E270" s="12"/>
      <c r="F270" s="12"/>
      <c r="G270" s="12"/>
      <c r="H270" s="588"/>
      <c r="I270" s="1226"/>
      <c r="J270" s="1313"/>
      <c r="K270" s="42"/>
      <c r="L270" s="199"/>
    </row>
    <row r="271" spans="1:12" ht="18.75" customHeight="1" x14ac:dyDescent="0.25">
      <c r="A271" s="1406">
        <v>30</v>
      </c>
      <c r="B271" s="1409">
        <v>73</v>
      </c>
      <c r="C271" s="12" t="s">
        <v>497</v>
      </c>
      <c r="D271" s="1168" t="s">
        <v>35</v>
      </c>
      <c r="E271" s="228" t="s">
        <v>772</v>
      </c>
      <c r="F271" s="229" t="s">
        <v>773</v>
      </c>
      <c r="G271" s="227">
        <v>159</v>
      </c>
      <c r="H271" s="227">
        <f>G271/6</f>
        <v>26.5</v>
      </c>
      <c r="I271" s="1252">
        <f>ROUNDUP(H271,0)</f>
        <v>27</v>
      </c>
      <c r="J271" s="1365">
        <f>SUM(I271:I275)</f>
        <v>79</v>
      </c>
      <c r="K271" s="1474">
        <v>45245</v>
      </c>
      <c r="L271" s="102" t="s">
        <v>2112</v>
      </c>
    </row>
    <row r="272" spans="1:12" ht="18.75" customHeight="1" x14ac:dyDescent="0.25">
      <c r="A272" s="1407"/>
      <c r="B272" s="1410"/>
      <c r="C272" s="12" t="s">
        <v>497</v>
      </c>
      <c r="D272" s="1168" t="s">
        <v>21</v>
      </c>
      <c r="E272" s="228" t="s">
        <v>775</v>
      </c>
      <c r="F272" s="229" t="s">
        <v>776</v>
      </c>
      <c r="G272" s="227">
        <v>56</v>
      </c>
      <c r="H272" s="227">
        <f>G272/6</f>
        <v>9.3333333333333339</v>
      </c>
      <c r="I272" s="1252">
        <f>ROUNDUP(H272,0)</f>
        <v>10</v>
      </c>
      <c r="J272" s="1340"/>
      <c r="K272" s="1474">
        <v>45245</v>
      </c>
      <c r="L272" s="102" t="s">
        <v>2112</v>
      </c>
    </row>
    <row r="273" spans="1:12" ht="18.75" customHeight="1" x14ac:dyDescent="0.25">
      <c r="A273" s="1407"/>
      <c r="B273" s="1410"/>
      <c r="C273" s="12" t="s">
        <v>497</v>
      </c>
      <c r="D273" s="1168" t="s">
        <v>21</v>
      </c>
      <c r="E273" s="228" t="s">
        <v>122</v>
      </c>
      <c r="F273" s="229" t="s">
        <v>778</v>
      </c>
      <c r="G273" s="227">
        <v>38</v>
      </c>
      <c r="H273" s="227">
        <f>G273/6</f>
        <v>6.333333333333333</v>
      </c>
      <c r="I273" s="1252">
        <f>ROUNDUP(H273,0)</f>
        <v>7</v>
      </c>
      <c r="J273" s="1340"/>
      <c r="K273" s="1474">
        <v>45245</v>
      </c>
      <c r="L273" s="102" t="s">
        <v>2112</v>
      </c>
    </row>
    <row r="274" spans="1:12" ht="18.75" customHeight="1" x14ac:dyDescent="0.25">
      <c r="A274" s="1407"/>
      <c r="B274" s="1410"/>
      <c r="C274" s="12" t="s">
        <v>497</v>
      </c>
      <c r="D274" s="1190" t="s">
        <v>35</v>
      </c>
      <c r="E274" s="357" t="s">
        <v>781</v>
      </c>
      <c r="F274" s="358" t="s">
        <v>776</v>
      </c>
      <c r="G274" s="356">
        <v>170</v>
      </c>
      <c r="H274" s="227">
        <f>G274/6</f>
        <v>28.333333333333332</v>
      </c>
      <c r="I274" s="1276">
        <f>ROUNDUP(H274,0)</f>
        <v>29</v>
      </c>
      <c r="J274" s="1366"/>
      <c r="K274" s="1474">
        <v>45245</v>
      </c>
      <c r="L274" s="102" t="s">
        <v>2112</v>
      </c>
    </row>
    <row r="275" spans="1:12" ht="18.75" customHeight="1" x14ac:dyDescent="0.25">
      <c r="A275" s="1408"/>
      <c r="B275" s="1411"/>
      <c r="C275" s="12" t="s">
        <v>497</v>
      </c>
      <c r="D275" s="1190" t="s">
        <v>21</v>
      </c>
      <c r="E275" s="357" t="s">
        <v>784</v>
      </c>
      <c r="F275" s="358" t="s">
        <v>773</v>
      </c>
      <c r="G275" s="356">
        <v>36</v>
      </c>
      <c r="H275" s="227">
        <f>G275/6</f>
        <v>6</v>
      </c>
      <c r="I275" s="1276">
        <f>ROUNDUP(H275,0)</f>
        <v>6</v>
      </c>
      <c r="J275" s="1366"/>
      <c r="K275" s="1474">
        <v>45245</v>
      </c>
      <c r="L275" s="102" t="s">
        <v>2112</v>
      </c>
    </row>
    <row r="276" spans="1:12" ht="18.75" customHeight="1" x14ac:dyDescent="0.25">
      <c r="A276" s="1112" t="s">
        <v>103</v>
      </c>
      <c r="B276" s="1112" t="s">
        <v>77</v>
      </c>
      <c r="C276" s="12"/>
      <c r="D276" s="112"/>
      <c r="E276" s="39"/>
      <c r="F276" s="40"/>
      <c r="G276" s="12"/>
      <c r="H276" s="12"/>
      <c r="I276" s="1226"/>
      <c r="J276" s="1313"/>
      <c r="K276" s="1453"/>
      <c r="L276" s="1108"/>
    </row>
    <row r="277" spans="1:12" ht="18.75" x14ac:dyDescent="0.3">
      <c r="A277" s="57"/>
      <c r="B277" s="57"/>
      <c r="C277" s="12"/>
      <c r="D277" s="112"/>
      <c r="E277" s="12"/>
      <c r="F277" s="12"/>
      <c r="G277" s="12"/>
      <c r="H277" s="588"/>
      <c r="I277" s="1226"/>
      <c r="J277" s="1313"/>
      <c r="K277" s="42"/>
      <c r="L277" s="199"/>
    </row>
    <row r="278" spans="1:12" ht="48.75" customHeight="1" x14ac:dyDescent="0.25">
      <c r="A278" s="1403" t="s">
        <v>2074</v>
      </c>
      <c r="B278" s="1409">
        <v>75</v>
      </c>
      <c r="C278" s="12" t="s">
        <v>788</v>
      </c>
      <c r="D278" s="1153" t="s">
        <v>50</v>
      </c>
      <c r="E278" s="136" t="s">
        <v>526</v>
      </c>
      <c r="F278" s="137" t="s">
        <v>790</v>
      </c>
      <c r="G278" s="135">
        <v>195</v>
      </c>
      <c r="H278" s="62">
        <f>G278/6</f>
        <v>32.5</v>
      </c>
      <c r="I278" s="1223">
        <f>ROUNDUP(H278,0)</f>
        <v>33</v>
      </c>
      <c r="J278" s="1304">
        <f>SUM(I278:I282)</f>
        <v>62</v>
      </c>
      <c r="K278" s="1461">
        <v>45252</v>
      </c>
      <c r="L278" s="102" t="s">
        <v>2113</v>
      </c>
    </row>
    <row r="279" spans="1:12" ht="63" customHeight="1" x14ac:dyDescent="0.25">
      <c r="A279" s="1401"/>
      <c r="B279" s="1410"/>
      <c r="C279" s="12" t="s">
        <v>788</v>
      </c>
      <c r="D279" s="1151" t="s">
        <v>21</v>
      </c>
      <c r="E279" s="123" t="s">
        <v>796</v>
      </c>
      <c r="F279" s="124" t="s">
        <v>469</v>
      </c>
      <c r="G279" s="122">
        <v>52</v>
      </c>
      <c r="H279" s="62">
        <f>G279/6</f>
        <v>8.6666666666666661</v>
      </c>
      <c r="I279" s="1237">
        <f>ROUNDUP(H279,0)</f>
        <v>9</v>
      </c>
      <c r="J279" s="1325"/>
      <c r="K279" s="1461">
        <v>45252</v>
      </c>
      <c r="L279" s="102" t="s">
        <v>2113</v>
      </c>
    </row>
    <row r="280" spans="1:12" ht="45" customHeight="1" x14ac:dyDescent="0.25">
      <c r="A280" s="1401"/>
      <c r="B280" s="1410"/>
      <c r="C280" s="12" t="s">
        <v>788</v>
      </c>
      <c r="D280" s="1153" t="s">
        <v>21</v>
      </c>
      <c r="E280" s="136" t="s">
        <v>799</v>
      </c>
      <c r="F280" s="137" t="s">
        <v>800</v>
      </c>
      <c r="G280" s="135">
        <v>48</v>
      </c>
      <c r="H280" s="62">
        <f>G280/6</f>
        <v>8</v>
      </c>
      <c r="I280" s="1223">
        <f>ROUNDUP(H280,0)</f>
        <v>8</v>
      </c>
      <c r="J280" s="1304"/>
      <c r="K280" s="1461">
        <v>45252</v>
      </c>
      <c r="L280" s="102" t="s">
        <v>2113</v>
      </c>
    </row>
    <row r="281" spans="1:12" ht="15.75" customHeight="1" x14ac:dyDescent="0.25">
      <c r="A281" s="1401"/>
      <c r="B281" s="1410"/>
      <c r="C281" s="12" t="s">
        <v>788</v>
      </c>
      <c r="D281" s="1153" t="s">
        <v>21</v>
      </c>
      <c r="E281" s="136" t="s">
        <v>802</v>
      </c>
      <c r="F281" s="137" t="s">
        <v>803</v>
      </c>
      <c r="G281" s="135">
        <v>39</v>
      </c>
      <c r="H281" s="62">
        <f>G281/6</f>
        <v>6.5</v>
      </c>
      <c r="I281" s="1223">
        <f>ROUNDUP(H281,0)</f>
        <v>7</v>
      </c>
      <c r="J281" s="1304"/>
      <c r="K281" s="1461">
        <v>45252</v>
      </c>
      <c r="L281" s="102" t="s">
        <v>2113</v>
      </c>
    </row>
    <row r="282" spans="1:12" ht="15.75" customHeight="1" x14ac:dyDescent="0.25">
      <c r="A282" s="1401"/>
      <c r="B282" s="1411"/>
      <c r="C282" s="12" t="s">
        <v>788</v>
      </c>
      <c r="D282" s="1153" t="s">
        <v>21</v>
      </c>
      <c r="E282" s="136" t="s">
        <v>371</v>
      </c>
      <c r="F282" s="137" t="s">
        <v>805</v>
      </c>
      <c r="G282" s="135">
        <v>30</v>
      </c>
      <c r="H282" s="62">
        <f>G282/6</f>
        <v>5</v>
      </c>
      <c r="I282" s="1223">
        <f>ROUNDUP(H282,0)</f>
        <v>5</v>
      </c>
      <c r="J282" s="1304"/>
      <c r="K282" s="1461">
        <v>45252</v>
      </c>
      <c r="L282" s="102" t="s">
        <v>2113</v>
      </c>
    </row>
    <row r="283" spans="1:12" ht="15.75" customHeight="1" x14ac:dyDescent="0.25">
      <c r="A283" s="1112" t="s">
        <v>77</v>
      </c>
      <c r="B283" s="1112" t="s">
        <v>55</v>
      </c>
      <c r="C283" s="12"/>
      <c r="D283" s="112"/>
      <c r="E283" s="39"/>
      <c r="F283" s="40"/>
      <c r="G283" s="12"/>
      <c r="H283" s="12"/>
      <c r="I283" s="1226"/>
      <c r="J283" s="1313"/>
      <c r="K283" s="1453"/>
      <c r="L283" s="1108"/>
    </row>
    <row r="284" spans="1:12" ht="15.75" customHeight="1" x14ac:dyDescent="0.25">
      <c r="A284" s="1115"/>
      <c r="B284" s="1115"/>
      <c r="C284" s="12"/>
      <c r="D284" s="112"/>
      <c r="E284" s="39"/>
      <c r="F284" s="40"/>
      <c r="G284" s="12"/>
      <c r="H284" s="12"/>
      <c r="I284" s="1226"/>
      <c r="J284" s="1313"/>
      <c r="K284" s="1453"/>
      <c r="L284" s="1108"/>
    </row>
    <row r="285" spans="1:12" ht="18.75" x14ac:dyDescent="0.3">
      <c r="A285" s="57"/>
      <c r="B285" s="57"/>
      <c r="C285" s="12"/>
      <c r="D285" s="112"/>
      <c r="E285" s="12"/>
      <c r="F285" s="12"/>
      <c r="G285" s="12"/>
      <c r="H285" s="588"/>
      <c r="I285" s="1226"/>
      <c r="J285" s="1313"/>
      <c r="K285" s="1460"/>
      <c r="L285" s="199"/>
    </row>
    <row r="286" spans="1:12" ht="18.75" customHeight="1" x14ac:dyDescent="0.25">
      <c r="A286" s="1401">
        <v>32</v>
      </c>
      <c r="B286" s="1409">
        <v>76</v>
      </c>
      <c r="C286" s="12" t="s">
        <v>456</v>
      </c>
      <c r="D286" s="1169" t="s">
        <v>35</v>
      </c>
      <c r="E286" s="330" t="s">
        <v>808</v>
      </c>
      <c r="F286" s="331" t="s">
        <v>790</v>
      </c>
      <c r="G286" s="329">
        <v>137</v>
      </c>
      <c r="H286" s="62">
        <f>G286/6</f>
        <v>22.833333333333332</v>
      </c>
      <c r="I286" s="1240">
        <f>ROUNDUP(H286,0)</f>
        <v>23</v>
      </c>
      <c r="J286" s="1361">
        <f>SUM(I286:I290)</f>
        <v>76</v>
      </c>
      <c r="K286" s="1454">
        <v>45252</v>
      </c>
      <c r="L286" s="586" t="s">
        <v>2114</v>
      </c>
    </row>
    <row r="287" spans="1:12" ht="18.75" customHeight="1" x14ac:dyDescent="0.25">
      <c r="A287" s="1401"/>
      <c r="B287" s="1410"/>
      <c r="C287" s="12" t="s">
        <v>456</v>
      </c>
      <c r="D287" s="1190" t="s">
        <v>50</v>
      </c>
      <c r="E287" s="357" t="s">
        <v>812</v>
      </c>
      <c r="F287" s="358" t="s">
        <v>790</v>
      </c>
      <c r="G287" s="356">
        <v>168</v>
      </c>
      <c r="H287" s="62">
        <f>G287/6</f>
        <v>28</v>
      </c>
      <c r="I287" s="1276">
        <f>ROUNDUP(H287,0)</f>
        <v>28</v>
      </c>
      <c r="J287" s="1366"/>
      <c r="K287" s="1454">
        <v>45252</v>
      </c>
      <c r="L287" s="586" t="s">
        <v>2114</v>
      </c>
    </row>
    <row r="288" spans="1:12" ht="18.75" customHeight="1" x14ac:dyDescent="0.25">
      <c r="A288" s="1401"/>
      <c r="B288" s="1410"/>
      <c r="C288" s="12" t="s">
        <v>456</v>
      </c>
      <c r="D288" s="1187" t="s">
        <v>21</v>
      </c>
      <c r="E288" s="330" t="s">
        <v>294</v>
      </c>
      <c r="F288" s="331" t="s">
        <v>814</v>
      </c>
      <c r="G288" s="329">
        <v>67</v>
      </c>
      <c r="H288" s="62">
        <f>G288/6</f>
        <v>11.166666666666666</v>
      </c>
      <c r="I288" s="1240">
        <f>ROUNDUP(H288,0)</f>
        <v>12</v>
      </c>
      <c r="J288" s="1361"/>
      <c r="K288" s="1454">
        <v>45252</v>
      </c>
      <c r="L288" s="586" t="s">
        <v>2114</v>
      </c>
    </row>
    <row r="289" spans="1:12" ht="18.75" customHeight="1" x14ac:dyDescent="0.25">
      <c r="A289" s="1401"/>
      <c r="B289" s="1410"/>
      <c r="C289" s="12" t="s">
        <v>456</v>
      </c>
      <c r="D289" s="1187" t="s">
        <v>21</v>
      </c>
      <c r="E289" s="330" t="s">
        <v>816</v>
      </c>
      <c r="F289" s="331" t="s">
        <v>817</v>
      </c>
      <c r="G289" s="329">
        <v>30</v>
      </c>
      <c r="H289" s="62">
        <f>G289/6</f>
        <v>5</v>
      </c>
      <c r="I289" s="1240">
        <f>ROUNDUP(H289,0)</f>
        <v>5</v>
      </c>
      <c r="J289" s="1361"/>
      <c r="K289" s="1454">
        <v>45252</v>
      </c>
      <c r="L289" s="586" t="s">
        <v>2114</v>
      </c>
    </row>
    <row r="290" spans="1:12" ht="18.75" customHeight="1" x14ac:dyDescent="0.25">
      <c r="A290" s="1401"/>
      <c r="B290" s="1411"/>
      <c r="C290" s="12" t="s">
        <v>456</v>
      </c>
      <c r="D290" s="1187" t="s">
        <v>21</v>
      </c>
      <c r="E290" s="330" t="s">
        <v>819</v>
      </c>
      <c r="F290" s="331" t="s">
        <v>469</v>
      </c>
      <c r="G290" s="329">
        <v>44</v>
      </c>
      <c r="H290" s="62">
        <f>G290/6</f>
        <v>7.333333333333333</v>
      </c>
      <c r="I290" s="1240">
        <f>ROUNDUP(H290,0)</f>
        <v>8</v>
      </c>
      <c r="J290" s="1361"/>
      <c r="K290" s="1454">
        <v>45252</v>
      </c>
      <c r="L290" s="586" t="s">
        <v>2114</v>
      </c>
    </row>
    <row r="291" spans="1:12" ht="18.75" customHeight="1" x14ac:dyDescent="0.25">
      <c r="A291" s="1112" t="s">
        <v>54</v>
      </c>
      <c r="B291" s="1112" t="s">
        <v>103</v>
      </c>
      <c r="C291" s="12"/>
      <c r="D291" s="112"/>
      <c r="E291" s="39"/>
      <c r="F291" s="40"/>
      <c r="G291" s="12"/>
      <c r="H291" s="12"/>
      <c r="I291" s="1226"/>
      <c r="J291" s="1313"/>
      <c r="K291" s="1453"/>
      <c r="L291" s="1108"/>
    </row>
    <row r="292" spans="1:12" ht="18.75" x14ac:dyDescent="0.3">
      <c r="A292" s="57"/>
      <c r="B292" s="57"/>
      <c r="C292" s="12"/>
      <c r="D292" s="112"/>
      <c r="E292" s="12"/>
      <c r="F292" s="12"/>
      <c r="G292" s="12"/>
      <c r="H292" s="588"/>
      <c r="I292" s="1226"/>
      <c r="J292" s="1313"/>
      <c r="K292" s="42"/>
      <c r="L292" s="199"/>
    </row>
    <row r="293" spans="1:12" ht="15.75" customHeight="1" x14ac:dyDescent="0.25">
      <c r="A293" s="1402">
        <v>33</v>
      </c>
      <c r="B293" s="1409">
        <v>77</v>
      </c>
      <c r="C293" s="12" t="s">
        <v>167</v>
      </c>
      <c r="D293" s="1191" t="s">
        <v>21</v>
      </c>
      <c r="E293" s="362" t="s">
        <v>821</v>
      </c>
      <c r="F293" s="363" t="s">
        <v>822</v>
      </c>
      <c r="G293" s="361">
        <v>45</v>
      </c>
      <c r="H293" s="62">
        <f t="shared" ref="H293:H298" si="51">G293/6</f>
        <v>7.5</v>
      </c>
      <c r="I293" s="1277">
        <f t="shared" ref="I293:I298" si="52">ROUNDUP(H293,0)</f>
        <v>8</v>
      </c>
      <c r="J293" s="1367">
        <f>SUM(I293:I298)</f>
        <v>65</v>
      </c>
      <c r="K293" s="1475">
        <v>45252</v>
      </c>
      <c r="L293" s="102" t="s">
        <v>2115</v>
      </c>
    </row>
    <row r="294" spans="1:12" ht="15.75" customHeight="1" x14ac:dyDescent="0.25">
      <c r="A294" s="1402"/>
      <c r="B294" s="1410"/>
      <c r="C294" s="12" t="s">
        <v>167</v>
      </c>
      <c r="D294" s="1191" t="s">
        <v>21</v>
      </c>
      <c r="E294" s="362" t="s">
        <v>826</v>
      </c>
      <c r="F294" s="363" t="s">
        <v>827</v>
      </c>
      <c r="G294" s="361">
        <v>71</v>
      </c>
      <c r="H294" s="62">
        <f t="shared" si="51"/>
        <v>11.833333333333334</v>
      </c>
      <c r="I294" s="1277">
        <f t="shared" si="52"/>
        <v>12</v>
      </c>
      <c r="J294" s="1367"/>
      <c r="K294" s="1475">
        <v>45252</v>
      </c>
      <c r="L294" s="102" t="s">
        <v>2115</v>
      </c>
    </row>
    <row r="295" spans="1:12" ht="15.75" customHeight="1" x14ac:dyDescent="0.25">
      <c r="A295" s="1402"/>
      <c r="B295" s="1410"/>
      <c r="C295" s="12" t="s">
        <v>167</v>
      </c>
      <c r="D295" s="1191" t="s">
        <v>50</v>
      </c>
      <c r="E295" s="362" t="s">
        <v>829</v>
      </c>
      <c r="F295" s="363" t="s">
        <v>827</v>
      </c>
      <c r="G295" s="361">
        <v>123</v>
      </c>
      <c r="H295" s="62">
        <f t="shared" si="51"/>
        <v>20.5</v>
      </c>
      <c r="I295" s="1277">
        <f t="shared" si="52"/>
        <v>21</v>
      </c>
      <c r="J295" s="1367"/>
      <c r="K295" s="1475">
        <v>45252</v>
      </c>
      <c r="L295" s="102" t="s">
        <v>2115</v>
      </c>
    </row>
    <row r="296" spans="1:12" ht="45" customHeight="1" x14ac:dyDescent="0.25">
      <c r="A296" s="1402"/>
      <c r="B296" s="1410"/>
      <c r="C296" s="12" t="s">
        <v>167</v>
      </c>
      <c r="D296" s="1191" t="s">
        <v>32</v>
      </c>
      <c r="E296" s="362" t="s">
        <v>832</v>
      </c>
      <c r="F296" s="363" t="s">
        <v>827</v>
      </c>
      <c r="G296" s="367">
        <v>43</v>
      </c>
      <c r="H296" s="62">
        <f t="shared" si="51"/>
        <v>7.166666666666667</v>
      </c>
      <c r="I296" s="1277">
        <f t="shared" si="52"/>
        <v>8</v>
      </c>
      <c r="J296" s="1368"/>
      <c r="K296" s="1475">
        <v>45252</v>
      </c>
      <c r="L296" s="102" t="s">
        <v>2115</v>
      </c>
    </row>
    <row r="297" spans="1:12" ht="15.75" customHeight="1" x14ac:dyDescent="0.25">
      <c r="A297" s="1402"/>
      <c r="B297" s="1410"/>
      <c r="C297" s="12" t="s">
        <v>167</v>
      </c>
      <c r="D297" s="1192" t="s">
        <v>21</v>
      </c>
      <c r="E297" s="369" t="s">
        <v>122</v>
      </c>
      <c r="F297" s="370" t="s">
        <v>835</v>
      </c>
      <c r="G297" s="368">
        <v>52</v>
      </c>
      <c r="H297" s="62">
        <f t="shared" si="51"/>
        <v>8.6666666666666661</v>
      </c>
      <c r="I297" s="1278">
        <f t="shared" si="52"/>
        <v>9</v>
      </c>
      <c r="J297" s="1369"/>
      <c r="K297" s="1475">
        <v>45252</v>
      </c>
      <c r="L297" s="102" t="s">
        <v>2115</v>
      </c>
    </row>
    <row r="298" spans="1:12" ht="18.75" customHeight="1" x14ac:dyDescent="0.25">
      <c r="A298" s="1402"/>
      <c r="B298" s="1411"/>
      <c r="C298" s="12" t="s">
        <v>167</v>
      </c>
      <c r="D298" s="1192" t="s">
        <v>21</v>
      </c>
      <c r="E298" s="369" t="s">
        <v>291</v>
      </c>
      <c r="F298" s="370" t="s">
        <v>837</v>
      </c>
      <c r="G298" s="368">
        <v>40</v>
      </c>
      <c r="H298" s="62">
        <f t="shared" si="51"/>
        <v>6.666666666666667</v>
      </c>
      <c r="I298" s="1278">
        <f t="shared" si="52"/>
        <v>7</v>
      </c>
      <c r="J298" s="1369"/>
      <c r="K298" s="1475">
        <v>45252</v>
      </c>
      <c r="L298" s="102" t="s">
        <v>2115</v>
      </c>
    </row>
    <row r="299" spans="1:12" ht="18.75" customHeight="1" x14ac:dyDescent="0.25">
      <c r="A299" s="1112" t="s">
        <v>55</v>
      </c>
      <c r="B299" s="1112" t="s">
        <v>54</v>
      </c>
      <c r="C299" s="12"/>
      <c r="D299" s="590"/>
      <c r="E299" s="1043"/>
      <c r="F299" s="767"/>
      <c r="G299" s="588"/>
      <c r="H299" s="588"/>
      <c r="I299" s="1248"/>
      <c r="J299" s="1337"/>
      <c r="K299" s="1453"/>
      <c r="L299" s="1108"/>
    </row>
    <row r="300" spans="1:12" ht="18.75" customHeight="1" x14ac:dyDescent="0.25">
      <c r="A300" s="1022"/>
      <c r="B300" s="1022"/>
      <c r="C300" s="12"/>
      <c r="D300" s="112"/>
      <c r="E300" s="39"/>
      <c r="F300" s="40"/>
      <c r="G300" s="12"/>
      <c r="H300" s="12"/>
      <c r="I300" s="1226"/>
      <c r="J300" s="1313"/>
      <c r="K300" s="1460"/>
      <c r="L300" s="199"/>
    </row>
    <row r="301" spans="1:12" ht="15.75" customHeight="1" x14ac:dyDescent="0.25">
      <c r="A301" s="1406">
        <v>34</v>
      </c>
      <c r="B301" s="1409">
        <v>82</v>
      </c>
      <c r="C301" s="12" t="s">
        <v>497</v>
      </c>
      <c r="D301" s="1158" t="s">
        <v>35</v>
      </c>
      <c r="E301" s="196" t="s">
        <v>842</v>
      </c>
      <c r="F301" s="197" t="s">
        <v>515</v>
      </c>
      <c r="G301" s="195">
        <v>113</v>
      </c>
      <c r="H301" s="62">
        <f t="shared" ref="H301:H308" si="53">G301/6</f>
        <v>18.833333333333332</v>
      </c>
      <c r="I301" s="1245">
        <f t="shared" ref="I301:I308" si="54">ROUNDUP(H301,0)</f>
        <v>19</v>
      </c>
      <c r="J301" s="1334">
        <f>SUM(I301:I308)</f>
        <v>82</v>
      </c>
      <c r="K301" s="1466">
        <v>45252</v>
      </c>
      <c r="L301" s="199" t="s">
        <v>2116</v>
      </c>
    </row>
    <row r="302" spans="1:12" ht="15.75" customHeight="1" x14ac:dyDescent="0.25">
      <c r="A302" s="1407"/>
      <c r="B302" s="1410"/>
      <c r="C302" s="12" t="s">
        <v>497</v>
      </c>
      <c r="D302" s="1161" t="s">
        <v>21</v>
      </c>
      <c r="E302" s="196" t="s">
        <v>848</v>
      </c>
      <c r="F302" s="197" t="s">
        <v>849</v>
      </c>
      <c r="G302" s="195">
        <v>81</v>
      </c>
      <c r="H302" s="62">
        <f t="shared" si="53"/>
        <v>13.5</v>
      </c>
      <c r="I302" s="1245">
        <f t="shared" si="54"/>
        <v>14</v>
      </c>
      <c r="J302" s="1334"/>
      <c r="K302" s="1466">
        <v>45252</v>
      </c>
      <c r="L302" s="199" t="s">
        <v>2116</v>
      </c>
    </row>
    <row r="303" spans="1:12" ht="15.75" customHeight="1" x14ac:dyDescent="0.25">
      <c r="A303" s="1407"/>
      <c r="B303" s="1410"/>
      <c r="C303" s="12" t="s">
        <v>497</v>
      </c>
      <c r="D303" s="1161" t="s">
        <v>21</v>
      </c>
      <c r="E303" s="196" t="s">
        <v>291</v>
      </c>
      <c r="F303" s="197" t="s">
        <v>515</v>
      </c>
      <c r="G303" s="195">
        <v>43</v>
      </c>
      <c r="H303" s="62">
        <f t="shared" si="53"/>
        <v>7.166666666666667</v>
      </c>
      <c r="I303" s="1245">
        <f t="shared" si="54"/>
        <v>8</v>
      </c>
      <c r="J303" s="1334"/>
      <c r="K303" s="1466">
        <v>45252</v>
      </c>
      <c r="L303" s="199" t="s">
        <v>2116</v>
      </c>
    </row>
    <row r="304" spans="1:12" ht="15.75" customHeight="1" x14ac:dyDescent="0.25">
      <c r="A304" s="1407"/>
      <c r="B304" s="1410"/>
      <c r="C304" s="12" t="s">
        <v>497</v>
      </c>
      <c r="D304" s="1161" t="s">
        <v>32</v>
      </c>
      <c r="E304" s="249" t="s">
        <v>766</v>
      </c>
      <c r="F304" s="197" t="s">
        <v>767</v>
      </c>
      <c r="G304" s="242">
        <v>81</v>
      </c>
      <c r="H304" s="62">
        <f t="shared" si="53"/>
        <v>13.5</v>
      </c>
      <c r="I304" s="1245">
        <f t="shared" si="54"/>
        <v>14</v>
      </c>
      <c r="J304" s="1334"/>
      <c r="K304" s="1466">
        <v>45252</v>
      </c>
      <c r="L304" s="199" t="s">
        <v>2116</v>
      </c>
    </row>
    <row r="305" spans="1:15" ht="15.75" customHeight="1" x14ac:dyDescent="0.25">
      <c r="A305" s="1407"/>
      <c r="B305" s="1410"/>
      <c r="C305" s="12" t="s">
        <v>497</v>
      </c>
      <c r="D305" s="1158" t="s">
        <v>35</v>
      </c>
      <c r="E305" s="375" t="s">
        <v>852</v>
      </c>
      <c r="F305" s="376" t="s">
        <v>767</v>
      </c>
      <c r="G305" s="377">
        <v>25</v>
      </c>
      <c r="H305" s="62">
        <f t="shared" si="53"/>
        <v>4.166666666666667</v>
      </c>
      <c r="I305" s="1279">
        <f t="shared" si="54"/>
        <v>5</v>
      </c>
      <c r="J305" s="1370"/>
      <c r="K305" s="1466">
        <v>45252</v>
      </c>
      <c r="L305" s="199" t="s">
        <v>2116</v>
      </c>
    </row>
    <row r="306" spans="1:15" ht="15.75" customHeight="1" x14ac:dyDescent="0.25">
      <c r="A306" s="1407"/>
      <c r="B306" s="1410"/>
      <c r="C306" s="12" t="s">
        <v>497</v>
      </c>
      <c r="D306" s="1193" t="s">
        <v>21</v>
      </c>
      <c r="E306" s="375" t="s">
        <v>855</v>
      </c>
      <c r="F306" s="376" t="s">
        <v>767</v>
      </c>
      <c r="G306" s="377">
        <v>57</v>
      </c>
      <c r="H306" s="62">
        <f t="shared" si="53"/>
        <v>9.5</v>
      </c>
      <c r="I306" s="1279">
        <f t="shared" si="54"/>
        <v>10</v>
      </c>
      <c r="J306" s="1370"/>
      <c r="K306" s="1466">
        <v>45252</v>
      </c>
      <c r="L306" s="199" t="s">
        <v>2116</v>
      </c>
    </row>
    <row r="307" spans="1:15" ht="15.75" customHeight="1" x14ac:dyDescent="0.25">
      <c r="A307" s="1407"/>
      <c r="B307" s="1410"/>
      <c r="C307" s="12" t="s">
        <v>497</v>
      </c>
      <c r="D307" s="1193" t="s">
        <v>21</v>
      </c>
      <c r="E307" s="375" t="s">
        <v>526</v>
      </c>
      <c r="F307" s="376" t="s">
        <v>860</v>
      </c>
      <c r="G307" s="377">
        <v>34</v>
      </c>
      <c r="H307" s="62">
        <f t="shared" si="53"/>
        <v>5.666666666666667</v>
      </c>
      <c r="I307" s="1279">
        <f t="shared" si="54"/>
        <v>6</v>
      </c>
      <c r="J307" s="1370"/>
      <c r="K307" s="1466">
        <v>45252</v>
      </c>
      <c r="L307" s="199" t="s">
        <v>2116</v>
      </c>
      <c r="N307" s="154"/>
    </row>
    <row r="308" spans="1:15" ht="15.75" customHeight="1" x14ac:dyDescent="0.25">
      <c r="A308" s="1408"/>
      <c r="B308" s="1411"/>
      <c r="C308" s="12" t="s">
        <v>497</v>
      </c>
      <c r="D308" s="1193" t="s">
        <v>21</v>
      </c>
      <c r="E308" s="375" t="s">
        <v>538</v>
      </c>
      <c r="F308" s="376" t="s">
        <v>863</v>
      </c>
      <c r="G308" s="377">
        <v>36</v>
      </c>
      <c r="H308" s="62">
        <f t="shared" si="53"/>
        <v>6</v>
      </c>
      <c r="I308" s="1279">
        <f t="shared" si="54"/>
        <v>6</v>
      </c>
      <c r="J308" s="1370"/>
      <c r="K308" s="1466">
        <v>45252</v>
      </c>
      <c r="L308" s="199" t="s">
        <v>2116</v>
      </c>
      <c r="O308" s="155"/>
    </row>
    <row r="309" spans="1:15" ht="18.75" x14ac:dyDescent="0.3">
      <c r="A309" s="1121" t="s">
        <v>103</v>
      </c>
      <c r="B309" s="1121" t="s">
        <v>55</v>
      </c>
      <c r="C309" s="12"/>
      <c r="D309" s="112"/>
      <c r="E309" s="12"/>
      <c r="F309" s="12"/>
      <c r="G309" s="12"/>
      <c r="H309" s="12"/>
      <c r="I309" s="1226"/>
      <c r="J309" s="1313"/>
      <c r="K309" s="1469"/>
      <c r="L309" s="1108"/>
    </row>
    <row r="310" spans="1:15" ht="15.75" customHeight="1" x14ac:dyDescent="0.25">
      <c r="A310" s="1022"/>
      <c r="B310" s="1022"/>
      <c r="C310" s="12"/>
      <c r="D310" s="590"/>
      <c r="E310" s="767"/>
      <c r="F310" s="767"/>
      <c r="G310" s="768"/>
      <c r="H310" s="588"/>
      <c r="I310" s="1248"/>
      <c r="J310" s="1337"/>
      <c r="K310" s="1465"/>
      <c r="L310" s="199"/>
    </row>
    <row r="311" spans="1:15" ht="18.75" customHeight="1" x14ac:dyDescent="0.25">
      <c r="A311" s="1402">
        <v>35</v>
      </c>
      <c r="B311" s="1409">
        <v>79</v>
      </c>
      <c r="C311" s="1306" t="s">
        <v>322</v>
      </c>
      <c r="D311" s="1138" t="s">
        <v>21</v>
      </c>
      <c r="E311" s="114" t="s">
        <v>866</v>
      </c>
      <c r="F311" s="115" t="s">
        <v>867</v>
      </c>
      <c r="G311" s="113">
        <v>47</v>
      </c>
      <c r="H311" s="62">
        <f>G311/6</f>
        <v>7.833333333333333</v>
      </c>
      <c r="I311" s="1225">
        <f>ROUNDUP(H311,0)</f>
        <v>8</v>
      </c>
      <c r="J311" s="1312">
        <f>SUM(I311:I315)</f>
        <v>72</v>
      </c>
      <c r="K311" s="1452">
        <v>45259</v>
      </c>
      <c r="L311" s="199" t="s">
        <v>2062</v>
      </c>
    </row>
    <row r="312" spans="1:15" ht="18.75" customHeight="1" x14ac:dyDescent="0.25">
      <c r="A312" s="1402"/>
      <c r="B312" s="1410"/>
      <c r="C312" s="12" t="s">
        <v>322</v>
      </c>
      <c r="D312" s="1138" t="s">
        <v>50</v>
      </c>
      <c r="E312" s="114" t="s">
        <v>871</v>
      </c>
      <c r="F312" s="115" t="s">
        <v>324</v>
      </c>
      <c r="G312" s="113">
        <v>232</v>
      </c>
      <c r="H312" s="62">
        <f>G312/6</f>
        <v>38.666666666666664</v>
      </c>
      <c r="I312" s="1225">
        <f>ROUNDUP(H312,0)</f>
        <v>39</v>
      </c>
      <c r="J312" s="1312"/>
      <c r="K312" s="1452">
        <v>45259</v>
      </c>
      <c r="L312" s="199" t="s">
        <v>2062</v>
      </c>
    </row>
    <row r="313" spans="1:15" ht="18.75" customHeight="1" x14ac:dyDescent="0.25">
      <c r="A313" s="1402"/>
      <c r="B313" s="1410"/>
      <c r="C313" s="12" t="s">
        <v>322</v>
      </c>
      <c r="D313" s="384" t="s">
        <v>21</v>
      </c>
      <c r="E313" s="15" t="s">
        <v>873</v>
      </c>
      <c r="F313" s="16" t="s">
        <v>874</v>
      </c>
      <c r="G313" s="14">
        <v>43</v>
      </c>
      <c r="H313" s="62">
        <f>G313/6</f>
        <v>7.166666666666667</v>
      </c>
      <c r="I313" s="1261">
        <f>ROUNDUP(H313,0)</f>
        <v>8</v>
      </c>
      <c r="J313" s="1350"/>
      <c r="K313" s="1452">
        <v>45259</v>
      </c>
      <c r="L313" s="199" t="s">
        <v>2062</v>
      </c>
      <c r="O313" s="155"/>
    </row>
    <row r="314" spans="1:15" ht="18.75" customHeight="1" x14ac:dyDescent="0.25">
      <c r="A314" s="1402"/>
      <c r="B314" s="1410"/>
      <c r="C314" s="12" t="s">
        <v>322</v>
      </c>
      <c r="D314" s="384" t="s">
        <v>21</v>
      </c>
      <c r="E314" s="384" t="s">
        <v>876</v>
      </c>
      <c r="F314" s="384" t="s">
        <v>877</v>
      </c>
      <c r="G314" s="384">
        <v>31</v>
      </c>
      <c r="H314" s="62">
        <f>G314/6</f>
        <v>5.166666666666667</v>
      </c>
      <c r="I314" s="1280">
        <f>ROUNDUP(H314,0)</f>
        <v>6</v>
      </c>
      <c r="J314" s="1371"/>
      <c r="K314" s="1476">
        <v>45259</v>
      </c>
      <c r="L314" s="199" t="s">
        <v>2062</v>
      </c>
    </row>
    <row r="315" spans="1:15" ht="18.75" customHeight="1" x14ac:dyDescent="0.25">
      <c r="A315" s="1402"/>
      <c r="B315" s="1411"/>
      <c r="C315" s="12" t="s">
        <v>322</v>
      </c>
      <c r="D315" s="387" t="s">
        <v>21</v>
      </c>
      <c r="E315" s="388" t="s">
        <v>881</v>
      </c>
      <c r="F315" s="388" t="s">
        <v>276</v>
      </c>
      <c r="G315" s="387">
        <v>61</v>
      </c>
      <c r="H315" s="62">
        <f>G315/6</f>
        <v>10.166666666666666</v>
      </c>
      <c r="I315" s="1224">
        <f>ROUNDUP(H315,0)</f>
        <v>11</v>
      </c>
      <c r="J315" s="1372"/>
      <c r="K315" s="1476">
        <v>45259</v>
      </c>
      <c r="L315" s="199" t="s">
        <v>2062</v>
      </c>
    </row>
    <row r="316" spans="1:15" ht="18.75" customHeight="1" x14ac:dyDescent="0.25">
      <c r="A316" s="1112" t="s">
        <v>77</v>
      </c>
      <c r="B316" s="1112" t="s">
        <v>103</v>
      </c>
      <c r="C316" s="12"/>
      <c r="D316" s="112"/>
      <c r="E316" s="390"/>
      <c r="F316" s="390"/>
      <c r="G316" s="112"/>
      <c r="H316" s="12"/>
      <c r="I316" s="1226"/>
      <c r="J316" s="1373"/>
      <c r="K316" s="1477"/>
      <c r="L316" s="1108"/>
    </row>
    <row r="317" spans="1:15" s="393" customFormat="1" ht="18.75" x14ac:dyDescent="0.3">
      <c r="A317" s="282"/>
      <c r="B317" s="282"/>
      <c r="C317" s="394"/>
      <c r="D317" s="1194"/>
      <c r="E317" s="394"/>
      <c r="F317" s="394"/>
      <c r="G317" s="394"/>
      <c r="H317" s="608"/>
      <c r="I317" s="1226"/>
      <c r="J317" s="1313"/>
      <c r="K317" s="42"/>
      <c r="L317" s="394"/>
      <c r="N317" s="396"/>
    </row>
    <row r="318" spans="1:15" ht="15.75" customHeight="1" x14ac:dyDescent="0.25">
      <c r="A318" s="1401">
        <v>36</v>
      </c>
      <c r="B318" s="1409">
        <v>80</v>
      </c>
      <c r="C318" s="12" t="s">
        <v>625</v>
      </c>
      <c r="D318" s="1187" t="s">
        <v>21</v>
      </c>
      <c r="E318" s="330" t="s">
        <v>802</v>
      </c>
      <c r="F318" s="331" t="s">
        <v>883</v>
      </c>
      <c r="G318" s="329">
        <v>31</v>
      </c>
      <c r="H318" s="62">
        <f>G318/6</f>
        <v>5.166666666666667</v>
      </c>
      <c r="I318" s="1240">
        <f>ROUNDUP(H318,0)</f>
        <v>6</v>
      </c>
      <c r="J318" s="1361">
        <f>SUM(I318:I322)</f>
        <v>57</v>
      </c>
      <c r="K318" s="1454">
        <v>45259</v>
      </c>
      <c r="L318" s="199" t="s">
        <v>2063</v>
      </c>
    </row>
    <row r="319" spans="1:15" ht="15.75" customHeight="1" x14ac:dyDescent="0.25">
      <c r="A319" s="1401"/>
      <c r="B319" s="1410"/>
      <c r="C319" s="12" t="s">
        <v>625</v>
      </c>
      <c r="D319" s="1169" t="s">
        <v>35</v>
      </c>
      <c r="E319" s="357" t="s">
        <v>889</v>
      </c>
      <c r="F319" s="358" t="s">
        <v>636</v>
      </c>
      <c r="G319" s="356">
        <v>170</v>
      </c>
      <c r="H319" s="62">
        <f>G319/6</f>
        <v>28.333333333333332</v>
      </c>
      <c r="I319" s="1276">
        <f>ROUNDUP(H319,0)</f>
        <v>29</v>
      </c>
      <c r="J319" s="1366"/>
      <c r="K319" s="1454">
        <v>45259</v>
      </c>
      <c r="L319" s="199" t="s">
        <v>2063</v>
      </c>
    </row>
    <row r="320" spans="1:15" ht="15.75" customHeight="1" x14ac:dyDescent="0.25">
      <c r="A320" s="1401"/>
      <c r="B320" s="1410"/>
      <c r="C320" s="12" t="s">
        <v>625</v>
      </c>
      <c r="D320" s="1190" t="s">
        <v>21</v>
      </c>
      <c r="E320" s="357" t="s">
        <v>892</v>
      </c>
      <c r="F320" s="358" t="s">
        <v>893</v>
      </c>
      <c r="G320" s="356">
        <v>34</v>
      </c>
      <c r="H320" s="62">
        <f>G320/6</f>
        <v>5.666666666666667</v>
      </c>
      <c r="I320" s="1276">
        <f>ROUNDUP(H320,0)</f>
        <v>6</v>
      </c>
      <c r="J320" s="1366"/>
      <c r="K320" s="1454">
        <v>45259</v>
      </c>
      <c r="L320" s="199" t="s">
        <v>2063</v>
      </c>
    </row>
    <row r="321" spans="1:15" ht="15.75" customHeight="1" x14ac:dyDescent="0.25">
      <c r="A321" s="1401"/>
      <c r="B321" s="1410"/>
      <c r="C321" s="12" t="s">
        <v>625</v>
      </c>
      <c r="D321" s="1190" t="s">
        <v>21</v>
      </c>
      <c r="E321" s="357" t="s">
        <v>895</v>
      </c>
      <c r="F321" s="358" t="s">
        <v>896</v>
      </c>
      <c r="G321" s="356">
        <v>28</v>
      </c>
      <c r="H321" s="62">
        <f>G321/6</f>
        <v>4.666666666666667</v>
      </c>
      <c r="I321" s="1276">
        <f>ROUNDUP(H321,0)</f>
        <v>5</v>
      </c>
      <c r="J321" s="1366"/>
      <c r="K321" s="1454">
        <v>45259</v>
      </c>
      <c r="L321" s="199" t="s">
        <v>2063</v>
      </c>
    </row>
    <row r="322" spans="1:15" ht="15.75" customHeight="1" x14ac:dyDescent="0.25">
      <c r="A322" s="1401"/>
      <c r="B322" s="1411"/>
      <c r="C322" s="12" t="s">
        <v>625</v>
      </c>
      <c r="D322" s="1190" t="s">
        <v>21</v>
      </c>
      <c r="E322" s="357" t="s">
        <v>898</v>
      </c>
      <c r="F322" s="358" t="s">
        <v>899</v>
      </c>
      <c r="G322" s="356">
        <v>61</v>
      </c>
      <c r="H322" s="62">
        <f>G322/6</f>
        <v>10.166666666666666</v>
      </c>
      <c r="I322" s="1276">
        <f>ROUNDUP(H322,0)</f>
        <v>11</v>
      </c>
      <c r="J322" s="1366"/>
      <c r="K322" s="1454">
        <v>45259</v>
      </c>
      <c r="L322" s="199" t="s">
        <v>2063</v>
      </c>
    </row>
    <row r="323" spans="1:15" ht="18.75" x14ac:dyDescent="0.3">
      <c r="A323" s="1121" t="s">
        <v>54</v>
      </c>
      <c r="B323" s="1121" t="s">
        <v>77</v>
      </c>
      <c r="C323" s="12"/>
      <c r="D323" s="112"/>
      <c r="E323" s="12"/>
      <c r="F323" s="12"/>
      <c r="G323" s="12"/>
      <c r="H323" s="588"/>
      <c r="I323" s="1226"/>
      <c r="J323" s="1313"/>
      <c r="K323" s="1469"/>
      <c r="L323" s="1108"/>
    </row>
    <row r="324" spans="1:15" ht="18.75" customHeight="1" x14ac:dyDescent="0.25">
      <c r="A324" s="1022"/>
      <c r="B324" s="1022"/>
      <c r="C324" s="12"/>
      <c r="D324" s="112"/>
      <c r="E324" s="390"/>
      <c r="F324" s="390"/>
      <c r="G324" s="112"/>
      <c r="H324" s="12"/>
      <c r="I324" s="1226"/>
      <c r="J324" s="1373"/>
      <c r="K324" s="1478"/>
      <c r="L324" s="199"/>
      <c r="M324" s="603"/>
      <c r="N324" s="1094"/>
      <c r="O324" s="603"/>
    </row>
    <row r="325" spans="1:15" ht="15.75" customHeight="1" x14ac:dyDescent="0.25">
      <c r="A325" s="1402">
        <v>37</v>
      </c>
      <c r="B325" s="1409">
        <v>81</v>
      </c>
      <c r="C325" s="1306" t="s">
        <v>322</v>
      </c>
      <c r="D325" s="1195" t="s">
        <v>50</v>
      </c>
      <c r="E325" s="802" t="s">
        <v>901</v>
      </c>
      <c r="F325" s="803" t="s">
        <v>276</v>
      </c>
      <c r="G325" s="801">
        <v>92</v>
      </c>
      <c r="H325" s="152">
        <f t="shared" ref="H325:H330" si="55">G325/6</f>
        <v>15.333333333333334</v>
      </c>
      <c r="I325" s="1257">
        <f>ROUNDUP(H325,0)</f>
        <v>16</v>
      </c>
      <c r="J325" s="1374">
        <f>SUM(I325:I330)</f>
        <v>68</v>
      </c>
      <c r="K325" s="1467">
        <v>45259</v>
      </c>
      <c r="L325" s="199" t="s">
        <v>2064</v>
      </c>
      <c r="M325" s="603"/>
      <c r="N325" s="1094"/>
      <c r="O325" s="603"/>
    </row>
    <row r="326" spans="1:15" ht="15.75" customHeight="1" x14ac:dyDescent="0.25">
      <c r="A326" s="1402"/>
      <c r="B326" s="1410"/>
      <c r="C326" s="12" t="s">
        <v>322</v>
      </c>
      <c r="D326" s="1175" t="s">
        <v>32</v>
      </c>
      <c r="E326" s="257" t="s">
        <v>905</v>
      </c>
      <c r="F326" s="150" t="s">
        <v>324</v>
      </c>
      <c r="G326" s="258">
        <v>70</v>
      </c>
      <c r="H326" s="152">
        <f t="shared" si="55"/>
        <v>11.666666666666666</v>
      </c>
      <c r="I326" s="1258">
        <f>ROUNDUP(H326,0)</f>
        <v>12</v>
      </c>
      <c r="J326" s="1346"/>
      <c r="K326" s="1467">
        <v>45259</v>
      </c>
      <c r="L326" s="199" t="s">
        <v>2064</v>
      </c>
      <c r="M326" s="603"/>
      <c r="N326" s="1094"/>
      <c r="O326" s="603"/>
    </row>
    <row r="327" spans="1:15" ht="27" customHeight="1" x14ac:dyDescent="0.25">
      <c r="A327" s="1402"/>
      <c r="B327" s="1410"/>
      <c r="C327" s="12" t="s">
        <v>322</v>
      </c>
      <c r="D327" s="1175" t="s">
        <v>32</v>
      </c>
      <c r="E327" s="257" t="s">
        <v>908</v>
      </c>
      <c r="F327" s="150" t="s">
        <v>324</v>
      </c>
      <c r="G327" s="258">
        <v>53</v>
      </c>
      <c r="H327" s="152">
        <f t="shared" si="55"/>
        <v>8.8333333333333339</v>
      </c>
      <c r="I327" s="1258">
        <f>ROUNDUP(H327,0)</f>
        <v>9</v>
      </c>
      <c r="J327" s="1346"/>
      <c r="K327" s="1467">
        <v>45259</v>
      </c>
      <c r="L327" s="199" t="s">
        <v>2064</v>
      </c>
      <c r="M327" s="603"/>
      <c r="N327" s="1119"/>
      <c r="O327" s="603"/>
    </row>
    <row r="328" spans="1:15" ht="15.75" customHeight="1" x14ac:dyDescent="0.25">
      <c r="A328" s="1402"/>
      <c r="B328" s="1410"/>
      <c r="C328" s="12" t="s">
        <v>322</v>
      </c>
      <c r="D328" s="1196" t="s">
        <v>21</v>
      </c>
      <c r="E328" s="808" t="s">
        <v>911</v>
      </c>
      <c r="F328" s="809" t="s">
        <v>912</v>
      </c>
      <c r="G328" s="284">
        <v>36</v>
      </c>
      <c r="H328" s="152">
        <f t="shared" si="55"/>
        <v>6</v>
      </c>
      <c r="I328" s="1263">
        <v>5</v>
      </c>
      <c r="J328" s="1352"/>
      <c r="K328" s="1467">
        <v>45259</v>
      </c>
      <c r="L328" s="199" t="s">
        <v>2064</v>
      </c>
      <c r="M328" s="603"/>
      <c r="N328" s="1094"/>
      <c r="O328" s="603"/>
    </row>
    <row r="329" spans="1:15" ht="15.75" customHeight="1" x14ac:dyDescent="0.25">
      <c r="A329" s="1402"/>
      <c r="B329" s="1410"/>
      <c r="C329" s="12" t="s">
        <v>322</v>
      </c>
      <c r="D329" s="1175" t="s">
        <v>21</v>
      </c>
      <c r="E329" s="256" t="s">
        <v>297</v>
      </c>
      <c r="F329" s="150" t="s">
        <v>298</v>
      </c>
      <c r="G329" s="151">
        <v>46</v>
      </c>
      <c r="H329" s="152">
        <f t="shared" si="55"/>
        <v>7.666666666666667</v>
      </c>
      <c r="I329" s="1258">
        <f>ROUNDUP(H329,0)</f>
        <v>8</v>
      </c>
      <c r="J329" s="1346"/>
      <c r="K329" s="1467">
        <v>45259</v>
      </c>
      <c r="L329" s="199" t="s">
        <v>2064</v>
      </c>
      <c r="M329" s="603"/>
      <c r="N329" s="1094"/>
      <c r="O329" s="603"/>
    </row>
    <row r="330" spans="1:15" ht="15.75" customHeight="1" x14ac:dyDescent="0.25">
      <c r="A330" s="1402"/>
      <c r="B330" s="1411"/>
      <c r="C330" s="12" t="s">
        <v>322</v>
      </c>
      <c r="D330" s="1175" t="s">
        <v>32</v>
      </c>
      <c r="E330" s="150" t="s">
        <v>914</v>
      </c>
      <c r="F330" s="150" t="s">
        <v>287</v>
      </c>
      <c r="G330" s="258">
        <v>106</v>
      </c>
      <c r="H330" s="152">
        <f t="shared" si="55"/>
        <v>17.666666666666668</v>
      </c>
      <c r="I330" s="1258">
        <f>ROUNDUP(H330,0)</f>
        <v>18</v>
      </c>
      <c r="J330" s="1346"/>
      <c r="K330" s="1467">
        <v>45259</v>
      </c>
      <c r="L330" s="199" t="s">
        <v>2064</v>
      </c>
      <c r="M330" s="603"/>
      <c r="N330" s="1094"/>
      <c r="O330" s="603"/>
    </row>
    <row r="331" spans="1:15" ht="15.75" customHeight="1" x14ac:dyDescent="0.25">
      <c r="A331" s="1112" t="s">
        <v>55</v>
      </c>
      <c r="B331" s="1112" t="s">
        <v>54</v>
      </c>
      <c r="C331" s="12"/>
      <c r="D331" s="590"/>
      <c r="E331" s="767"/>
      <c r="F331" s="767"/>
      <c r="G331" s="768"/>
      <c r="H331" s="588"/>
      <c r="I331" s="1248"/>
      <c r="J331" s="1337"/>
      <c r="K331" s="1453"/>
      <c r="L331" s="1108"/>
    </row>
    <row r="332" spans="1:15" ht="18.75" x14ac:dyDescent="0.3">
      <c r="A332" s="57"/>
      <c r="B332" s="57"/>
      <c r="C332" s="12"/>
      <c r="D332" s="112"/>
      <c r="E332" s="12"/>
      <c r="F332" s="12"/>
      <c r="G332" s="12"/>
      <c r="H332" s="588"/>
      <c r="I332" s="1226"/>
      <c r="J332" s="1313"/>
      <c r="K332" s="1460"/>
      <c r="L332" s="199"/>
    </row>
    <row r="333" spans="1:15" ht="15.75" customHeight="1" x14ac:dyDescent="0.25">
      <c r="A333" s="1401">
        <v>38</v>
      </c>
      <c r="B333" s="1409">
        <v>84</v>
      </c>
      <c r="C333" s="12" t="s">
        <v>497</v>
      </c>
      <c r="D333" s="384" t="s">
        <v>21</v>
      </c>
      <c r="E333" s="15" t="s">
        <v>916</v>
      </c>
      <c r="F333" s="16" t="s">
        <v>917</v>
      </c>
      <c r="G333" s="14">
        <v>64</v>
      </c>
      <c r="H333" s="62">
        <f t="shared" ref="H333:H341" si="56">G333/6</f>
        <v>10.666666666666666</v>
      </c>
      <c r="I333" s="1261">
        <f t="shared" ref="I333:I341" si="57">ROUNDUP(H333,0)</f>
        <v>11</v>
      </c>
      <c r="J333" s="1350">
        <f>SUM(I333:I341)</f>
        <v>80</v>
      </c>
      <c r="K333" s="1452">
        <v>45259</v>
      </c>
      <c r="L333" s="199" t="s">
        <v>2065</v>
      </c>
    </row>
    <row r="334" spans="1:15" ht="15.75" customHeight="1" x14ac:dyDescent="0.25">
      <c r="A334" s="1401"/>
      <c r="B334" s="1410"/>
      <c r="C334" s="12" t="s">
        <v>497</v>
      </c>
      <c r="D334" s="384" t="s">
        <v>21</v>
      </c>
      <c r="E334" s="15" t="s">
        <v>921</v>
      </c>
      <c r="F334" s="16" t="s">
        <v>922</v>
      </c>
      <c r="G334" s="14">
        <v>35</v>
      </c>
      <c r="H334" s="62">
        <f t="shared" si="56"/>
        <v>5.833333333333333</v>
      </c>
      <c r="I334" s="1261">
        <f t="shared" si="57"/>
        <v>6</v>
      </c>
      <c r="J334" s="1350"/>
      <c r="K334" s="1452">
        <v>45259</v>
      </c>
      <c r="L334" s="199" t="s">
        <v>2065</v>
      </c>
    </row>
    <row r="335" spans="1:15" ht="15.75" customHeight="1" x14ac:dyDescent="0.25">
      <c r="A335" s="1401"/>
      <c r="B335" s="1410"/>
      <c r="C335" s="12" t="s">
        <v>497</v>
      </c>
      <c r="D335" s="384" t="s">
        <v>21</v>
      </c>
      <c r="E335" s="15" t="s">
        <v>924</v>
      </c>
      <c r="F335" s="16" t="s">
        <v>925</v>
      </c>
      <c r="G335" s="14">
        <v>30</v>
      </c>
      <c r="H335" s="62">
        <f t="shared" si="56"/>
        <v>5</v>
      </c>
      <c r="I335" s="1261">
        <f t="shared" si="57"/>
        <v>5</v>
      </c>
      <c r="J335" s="1350"/>
      <c r="K335" s="1452">
        <v>45259</v>
      </c>
      <c r="L335" s="199" t="s">
        <v>2065</v>
      </c>
    </row>
    <row r="336" spans="1:15" ht="15.75" customHeight="1" x14ac:dyDescent="0.25">
      <c r="A336" s="1401"/>
      <c r="B336" s="1410"/>
      <c r="C336" s="12" t="s">
        <v>497</v>
      </c>
      <c r="D336" s="387" t="s">
        <v>21</v>
      </c>
      <c r="E336" s="276" t="s">
        <v>857</v>
      </c>
      <c r="F336" s="274" t="s">
        <v>858</v>
      </c>
      <c r="G336" s="17">
        <v>54</v>
      </c>
      <c r="H336" s="62">
        <f t="shared" si="56"/>
        <v>9</v>
      </c>
      <c r="I336" s="1224">
        <f t="shared" si="57"/>
        <v>9</v>
      </c>
      <c r="J336" s="1311"/>
      <c r="K336" s="1452">
        <v>45259</v>
      </c>
      <c r="L336" s="199" t="s">
        <v>2065</v>
      </c>
    </row>
    <row r="337" spans="1:12" ht="15.75" customHeight="1" x14ac:dyDescent="0.25">
      <c r="A337" s="1401"/>
      <c r="B337" s="1410"/>
      <c r="C337" s="12" t="s">
        <v>497</v>
      </c>
      <c r="D337" s="387" t="s">
        <v>35</v>
      </c>
      <c r="E337" s="276" t="s">
        <v>928</v>
      </c>
      <c r="F337" s="274" t="s">
        <v>858</v>
      </c>
      <c r="G337" s="17">
        <v>128</v>
      </c>
      <c r="H337" s="62">
        <f t="shared" si="56"/>
        <v>21.333333333333332</v>
      </c>
      <c r="I337" s="1224">
        <f t="shared" si="57"/>
        <v>22</v>
      </c>
      <c r="J337" s="1311"/>
      <c r="K337" s="1452">
        <v>45259</v>
      </c>
      <c r="L337" s="199" t="s">
        <v>2065</v>
      </c>
    </row>
    <row r="338" spans="1:12" ht="15.75" customHeight="1" x14ac:dyDescent="0.25">
      <c r="A338" s="1401"/>
      <c r="B338" s="1410"/>
      <c r="C338" s="12" t="s">
        <v>497</v>
      </c>
      <c r="D338" s="387" t="s">
        <v>21</v>
      </c>
      <c r="E338" s="276" t="s">
        <v>540</v>
      </c>
      <c r="F338" s="274" t="s">
        <v>541</v>
      </c>
      <c r="G338" s="17">
        <v>50</v>
      </c>
      <c r="H338" s="62">
        <f t="shared" si="56"/>
        <v>8.3333333333333339</v>
      </c>
      <c r="I338" s="1224">
        <f t="shared" si="57"/>
        <v>9</v>
      </c>
      <c r="J338" s="1311"/>
      <c r="K338" s="1452">
        <v>45259</v>
      </c>
      <c r="L338" s="199" t="s">
        <v>2065</v>
      </c>
    </row>
    <row r="339" spans="1:12" ht="15.75" customHeight="1" x14ac:dyDescent="0.25">
      <c r="A339" s="1401"/>
      <c r="B339" s="1410"/>
      <c r="C339" s="12" t="s">
        <v>497</v>
      </c>
      <c r="D339" s="387" t="s">
        <v>21</v>
      </c>
      <c r="E339" s="276" t="s">
        <v>520</v>
      </c>
      <c r="F339" s="274" t="s">
        <v>521</v>
      </c>
      <c r="G339" s="17">
        <v>32</v>
      </c>
      <c r="H339" s="62">
        <f t="shared" si="56"/>
        <v>5.333333333333333</v>
      </c>
      <c r="I339" s="1224">
        <f t="shared" si="57"/>
        <v>6</v>
      </c>
      <c r="J339" s="1311"/>
      <c r="K339" s="1452">
        <v>45259</v>
      </c>
      <c r="L339" s="199" t="s">
        <v>2065</v>
      </c>
    </row>
    <row r="340" spans="1:12" ht="15.75" customHeight="1" x14ac:dyDescent="0.25">
      <c r="A340" s="1401"/>
      <c r="B340" s="1410"/>
      <c r="C340" s="12" t="s">
        <v>497</v>
      </c>
      <c r="D340" s="387" t="s">
        <v>21</v>
      </c>
      <c r="E340" s="276" t="s">
        <v>294</v>
      </c>
      <c r="F340" s="274" t="s">
        <v>778</v>
      </c>
      <c r="G340" s="17">
        <v>33</v>
      </c>
      <c r="H340" s="62">
        <f t="shared" si="56"/>
        <v>5.5</v>
      </c>
      <c r="I340" s="1224">
        <f t="shared" si="57"/>
        <v>6</v>
      </c>
      <c r="J340" s="1311"/>
      <c r="K340" s="1452">
        <v>45259</v>
      </c>
      <c r="L340" s="199" t="s">
        <v>2065</v>
      </c>
    </row>
    <row r="341" spans="1:12" ht="15.75" customHeight="1" x14ac:dyDescent="0.25">
      <c r="A341" s="1401"/>
      <c r="B341" s="1411"/>
      <c r="C341" s="12" t="s">
        <v>497</v>
      </c>
      <c r="D341" s="387" t="s">
        <v>21</v>
      </c>
      <c r="E341" s="276" t="s">
        <v>523</v>
      </c>
      <c r="F341" s="274" t="s">
        <v>524</v>
      </c>
      <c r="G341" s="17">
        <v>32</v>
      </c>
      <c r="H341" s="62">
        <f t="shared" si="56"/>
        <v>5.333333333333333</v>
      </c>
      <c r="I341" s="1224">
        <f t="shared" si="57"/>
        <v>6</v>
      </c>
      <c r="J341" s="1311"/>
      <c r="K341" s="1452">
        <v>45259</v>
      </c>
      <c r="L341" s="199" t="s">
        <v>2065</v>
      </c>
    </row>
    <row r="342" spans="1:12" ht="15.75" customHeight="1" x14ac:dyDescent="0.25">
      <c r="A342" s="1112" t="s">
        <v>103</v>
      </c>
      <c r="B342" s="1112" t="s">
        <v>77</v>
      </c>
      <c r="C342" s="12"/>
      <c r="D342" s="590"/>
      <c r="E342" s="1043"/>
      <c r="F342" s="767"/>
      <c r="G342" s="588"/>
      <c r="H342" s="588"/>
      <c r="I342" s="1248"/>
      <c r="J342" s="1337"/>
      <c r="K342" s="1453"/>
      <c r="L342" s="1108"/>
    </row>
    <row r="343" spans="1:12" ht="36" customHeight="1" x14ac:dyDescent="0.25">
      <c r="A343" s="1443" t="s">
        <v>2119</v>
      </c>
      <c r="B343" s="1444"/>
      <c r="C343" s="1444"/>
      <c r="D343" s="1444"/>
      <c r="E343" s="1444"/>
      <c r="F343" s="1444"/>
      <c r="G343" s="1444"/>
      <c r="H343" s="1444"/>
      <c r="I343" s="1444"/>
      <c r="J343" s="1444"/>
      <c r="K343" s="1444"/>
      <c r="L343" s="1444"/>
    </row>
    <row r="344" spans="1:12" ht="18.75" x14ac:dyDescent="0.3">
      <c r="A344" s="57"/>
      <c r="B344" s="57"/>
      <c r="C344" s="12"/>
      <c r="D344" s="112"/>
      <c r="E344" s="12"/>
      <c r="F344" s="12"/>
      <c r="G344" s="12"/>
      <c r="H344" s="588"/>
      <c r="I344" s="1226"/>
      <c r="J344" s="1313"/>
      <c r="K344" s="42"/>
      <c r="L344" s="199"/>
    </row>
    <row r="345" spans="1:12" ht="45" customHeight="1" x14ac:dyDescent="0.25">
      <c r="A345" s="1431" t="s">
        <v>2075</v>
      </c>
      <c r="B345" s="1409">
        <v>85</v>
      </c>
      <c r="C345" s="12" t="s">
        <v>531</v>
      </c>
      <c r="D345" s="1178" t="s">
        <v>50</v>
      </c>
      <c r="E345" s="201" t="s">
        <v>932</v>
      </c>
      <c r="F345" s="202" t="s">
        <v>790</v>
      </c>
      <c r="G345" s="200">
        <v>194</v>
      </c>
      <c r="H345" s="62">
        <f>G345/6</f>
        <v>32.333333333333336</v>
      </c>
      <c r="I345" s="1262">
        <f>ROUNDUP(H345,0)</f>
        <v>33</v>
      </c>
      <c r="J345" s="1351">
        <f>SUM(I345:I347)</f>
        <v>52</v>
      </c>
      <c r="K345" s="1461">
        <v>45266</v>
      </c>
      <c r="L345" s="199" t="s">
        <v>2066</v>
      </c>
    </row>
    <row r="346" spans="1:12" ht="24" customHeight="1" x14ac:dyDescent="0.25">
      <c r="A346" s="1432"/>
      <c r="B346" s="1410"/>
      <c r="C346" s="12" t="s">
        <v>531</v>
      </c>
      <c r="D346" s="1178" t="s">
        <v>21</v>
      </c>
      <c r="E346" s="201" t="s">
        <v>932</v>
      </c>
      <c r="F346" s="202" t="s">
        <v>790</v>
      </c>
      <c r="G346" s="200">
        <v>63</v>
      </c>
      <c r="H346" s="62">
        <f>G346/6</f>
        <v>10.5</v>
      </c>
      <c r="I346" s="1262">
        <f>ROUNDUP(H346,0)</f>
        <v>11</v>
      </c>
      <c r="J346" s="1351"/>
      <c r="K346" s="1461">
        <v>45266</v>
      </c>
      <c r="L346" s="199" t="s">
        <v>2066</v>
      </c>
    </row>
    <row r="347" spans="1:12" ht="15.75" customHeight="1" x14ac:dyDescent="0.25">
      <c r="A347" s="1433"/>
      <c r="B347" s="1411"/>
      <c r="C347" s="12" t="s">
        <v>531</v>
      </c>
      <c r="D347" s="1178" t="s">
        <v>21</v>
      </c>
      <c r="E347" s="201" t="s">
        <v>939</v>
      </c>
      <c r="F347" s="202" t="s">
        <v>469</v>
      </c>
      <c r="G347" s="200">
        <v>44</v>
      </c>
      <c r="H347" s="62">
        <f>G347/6</f>
        <v>7.333333333333333</v>
      </c>
      <c r="I347" s="1262">
        <f>ROUNDUP(H347,0)</f>
        <v>8</v>
      </c>
      <c r="J347" s="1351"/>
      <c r="K347" s="1461">
        <v>45266</v>
      </c>
      <c r="L347" s="199" t="s">
        <v>2066</v>
      </c>
    </row>
    <row r="348" spans="1:12" ht="16.5" customHeight="1" x14ac:dyDescent="0.3">
      <c r="A348" s="1309" t="s">
        <v>54</v>
      </c>
      <c r="B348" s="1309" t="s">
        <v>54</v>
      </c>
      <c r="C348" s="12"/>
      <c r="D348" s="112"/>
      <c r="E348" s="12"/>
      <c r="F348" s="12"/>
      <c r="G348" s="12"/>
      <c r="H348" s="62">
        <f>G348/6</f>
        <v>0</v>
      </c>
      <c r="I348" s="1226"/>
      <c r="J348" s="1313"/>
      <c r="K348" s="1469"/>
      <c r="L348" s="1108"/>
    </row>
    <row r="349" spans="1:12" ht="40.5" customHeight="1" x14ac:dyDescent="0.3">
      <c r="A349" s="282"/>
      <c r="B349" s="282"/>
      <c r="C349" s="12"/>
      <c r="D349" s="112"/>
      <c r="E349" s="12"/>
      <c r="F349" s="12"/>
      <c r="G349" s="12"/>
      <c r="H349" s="62"/>
      <c r="I349" s="1226"/>
      <c r="J349" s="1313"/>
      <c r="K349" s="659"/>
      <c r="L349" s="587"/>
    </row>
    <row r="350" spans="1:12" ht="18.75" customHeight="1" x14ac:dyDescent="0.25">
      <c r="A350" s="1022"/>
      <c r="B350" s="1022"/>
      <c r="C350" s="12"/>
      <c r="D350" s="112"/>
      <c r="E350" s="39"/>
      <c r="F350" s="40"/>
      <c r="G350" s="12"/>
      <c r="H350" s="12"/>
      <c r="I350" s="1226"/>
      <c r="J350" s="1313"/>
      <c r="K350" s="1460"/>
      <c r="L350" s="199"/>
    </row>
    <row r="351" spans="1:12" ht="18.75" customHeight="1" x14ac:dyDescent="0.25">
      <c r="A351" s="1406">
        <v>40</v>
      </c>
      <c r="B351" s="1409">
        <v>86</v>
      </c>
      <c r="C351" s="12" t="s">
        <v>322</v>
      </c>
      <c r="D351" s="1197" t="s">
        <v>21</v>
      </c>
      <c r="E351" s="699" t="s">
        <v>941</v>
      </c>
      <c r="F351" s="700" t="s">
        <v>942</v>
      </c>
      <c r="G351" s="698">
        <v>48</v>
      </c>
      <c r="H351" s="701">
        <f>G351/6</f>
        <v>8</v>
      </c>
      <c r="I351" s="1281">
        <f>ROUNDUP(H351,0)</f>
        <v>8</v>
      </c>
      <c r="J351" s="1375">
        <f>SUM(I351:I355)</f>
        <v>71</v>
      </c>
      <c r="K351" s="1479">
        <v>45266</v>
      </c>
      <c r="L351" s="587" t="s">
        <v>2067</v>
      </c>
    </row>
    <row r="352" spans="1:12" ht="18.75" customHeight="1" x14ac:dyDescent="0.25">
      <c r="A352" s="1407"/>
      <c r="B352" s="1410"/>
      <c r="C352" s="12" t="s">
        <v>322</v>
      </c>
      <c r="D352" s="1197" t="s">
        <v>21</v>
      </c>
      <c r="E352" s="699" t="s">
        <v>947</v>
      </c>
      <c r="F352" s="699" t="s">
        <v>948</v>
      </c>
      <c r="G352" s="698">
        <v>54</v>
      </c>
      <c r="H352" s="701">
        <f>G352/6</f>
        <v>9</v>
      </c>
      <c r="I352" s="1281">
        <f>ROUNDUP(H352,0)</f>
        <v>9</v>
      </c>
      <c r="J352" s="1375"/>
      <c r="K352" s="1479">
        <v>45266</v>
      </c>
      <c r="L352" s="587" t="s">
        <v>2067</v>
      </c>
    </row>
    <row r="353" spans="1:12" ht="18.75" customHeight="1" x14ac:dyDescent="0.25">
      <c r="A353" s="1407"/>
      <c r="B353" s="1410"/>
      <c r="C353" s="12" t="s">
        <v>322</v>
      </c>
      <c r="D353" s="1197" t="s">
        <v>21</v>
      </c>
      <c r="E353" s="699" t="s">
        <v>51</v>
      </c>
      <c r="F353" s="700" t="s">
        <v>950</v>
      </c>
      <c r="G353" s="698">
        <v>32</v>
      </c>
      <c r="H353" s="701">
        <f>G353/6</f>
        <v>5.333333333333333</v>
      </c>
      <c r="I353" s="1281">
        <f>ROUNDUP(H353,0)</f>
        <v>6</v>
      </c>
      <c r="J353" s="1375"/>
      <c r="K353" s="1479">
        <v>45266</v>
      </c>
      <c r="L353" s="587" t="s">
        <v>2067</v>
      </c>
    </row>
    <row r="354" spans="1:12" ht="18.75" customHeight="1" x14ac:dyDescent="0.25">
      <c r="A354" s="1407"/>
      <c r="B354" s="1410"/>
      <c r="C354" s="12" t="s">
        <v>322</v>
      </c>
      <c r="D354" s="1197" t="s">
        <v>50</v>
      </c>
      <c r="E354" s="699" t="s">
        <v>323</v>
      </c>
      <c r="F354" s="700" t="s">
        <v>324</v>
      </c>
      <c r="G354" s="698">
        <v>226</v>
      </c>
      <c r="H354" s="701">
        <f>G354/6</f>
        <v>37.666666666666664</v>
      </c>
      <c r="I354" s="1281">
        <f>ROUNDUP(H354,0)</f>
        <v>38</v>
      </c>
      <c r="J354" s="1375"/>
      <c r="K354" s="1479">
        <v>45266</v>
      </c>
      <c r="L354" s="587" t="s">
        <v>2067</v>
      </c>
    </row>
    <row r="355" spans="1:12" ht="18.75" customHeight="1" x14ac:dyDescent="0.25">
      <c r="A355" s="1408"/>
      <c r="B355" s="1411"/>
      <c r="C355" s="12" t="s">
        <v>322</v>
      </c>
      <c r="D355" s="1197" t="s">
        <v>21</v>
      </c>
      <c r="E355" s="699" t="s">
        <v>294</v>
      </c>
      <c r="F355" s="700" t="s">
        <v>295</v>
      </c>
      <c r="G355" s="698">
        <v>55</v>
      </c>
      <c r="H355" s="701">
        <f>G355/6</f>
        <v>9.1666666666666661</v>
      </c>
      <c r="I355" s="1281">
        <f>ROUNDUP(H355,0)</f>
        <v>10</v>
      </c>
      <c r="J355" s="1375"/>
      <c r="K355" s="1479">
        <v>45266</v>
      </c>
      <c r="L355" s="587" t="s">
        <v>2067</v>
      </c>
    </row>
    <row r="356" spans="1:12" ht="18.75" customHeight="1" x14ac:dyDescent="0.25">
      <c r="A356" s="1307" t="s">
        <v>55</v>
      </c>
      <c r="B356" s="1307" t="s">
        <v>55</v>
      </c>
      <c r="C356" s="12"/>
      <c r="D356" s="590"/>
      <c r="E356" s="1043"/>
      <c r="F356" s="767"/>
      <c r="G356" s="588"/>
      <c r="H356" s="588"/>
      <c r="I356" s="1248"/>
      <c r="J356" s="1337"/>
      <c r="K356" s="1453"/>
      <c r="L356" s="1108"/>
    </row>
    <row r="357" spans="1:12" ht="18.75" x14ac:dyDescent="0.3">
      <c r="A357" s="57"/>
      <c r="B357" s="57"/>
      <c r="C357" s="12"/>
      <c r="D357" s="112"/>
      <c r="E357" s="12"/>
      <c r="F357" s="12"/>
      <c r="G357" s="12"/>
      <c r="H357" s="588"/>
      <c r="I357" s="1226"/>
      <c r="J357" s="1313"/>
      <c r="K357" s="1460"/>
      <c r="L357" s="199"/>
    </row>
    <row r="358" spans="1:12" ht="15.75" customHeight="1" x14ac:dyDescent="0.25">
      <c r="A358" s="1409">
        <v>41</v>
      </c>
      <c r="B358" s="1409">
        <v>90</v>
      </c>
      <c r="C358" s="12" t="s">
        <v>56</v>
      </c>
      <c r="D358" s="1198" t="s">
        <v>21</v>
      </c>
      <c r="E358" s="410" t="s">
        <v>866</v>
      </c>
      <c r="F358" s="411" t="s">
        <v>953</v>
      </c>
      <c r="G358" s="409">
        <v>62</v>
      </c>
      <c r="H358" s="62">
        <f t="shared" ref="H358:H365" si="58">G358/6</f>
        <v>10.333333333333334</v>
      </c>
      <c r="I358" s="1282">
        <f t="shared" ref="I358:I365" si="59">ROUNDUP(H358,0)</f>
        <v>11</v>
      </c>
      <c r="J358" s="1376">
        <f>SUM(I358:I365)</f>
        <v>78</v>
      </c>
      <c r="K358" s="1480">
        <v>45266</v>
      </c>
      <c r="L358" s="199" t="s">
        <v>2068</v>
      </c>
    </row>
    <row r="359" spans="1:12" ht="15.75" customHeight="1" x14ac:dyDescent="0.25">
      <c r="A359" s="1410"/>
      <c r="B359" s="1410"/>
      <c r="C359" s="12" t="s">
        <v>56</v>
      </c>
      <c r="D359" s="1198" t="s">
        <v>21</v>
      </c>
      <c r="E359" s="410" t="s">
        <v>957</v>
      </c>
      <c r="F359" s="411" t="s">
        <v>958</v>
      </c>
      <c r="G359" s="409">
        <v>30</v>
      </c>
      <c r="H359" s="62">
        <f t="shared" si="58"/>
        <v>5</v>
      </c>
      <c r="I359" s="1282">
        <f t="shared" si="59"/>
        <v>5</v>
      </c>
      <c r="J359" s="1376"/>
      <c r="K359" s="1480">
        <v>45266</v>
      </c>
      <c r="L359" s="199" t="s">
        <v>2068</v>
      </c>
    </row>
    <row r="360" spans="1:12" ht="15.75" customHeight="1" x14ac:dyDescent="0.25">
      <c r="A360" s="1410"/>
      <c r="B360" s="1410"/>
      <c r="C360" s="12" t="s">
        <v>56</v>
      </c>
      <c r="D360" s="1198" t="s">
        <v>21</v>
      </c>
      <c r="E360" s="410" t="s">
        <v>294</v>
      </c>
      <c r="F360" s="411" t="s">
        <v>960</v>
      </c>
      <c r="G360" s="409">
        <v>43</v>
      </c>
      <c r="H360" s="62">
        <f t="shared" si="58"/>
        <v>7.166666666666667</v>
      </c>
      <c r="I360" s="1282">
        <f t="shared" si="59"/>
        <v>8</v>
      </c>
      <c r="J360" s="1376"/>
      <c r="K360" s="1480">
        <v>45266</v>
      </c>
      <c r="L360" s="199" t="s">
        <v>2068</v>
      </c>
    </row>
    <row r="361" spans="1:12" ht="15" customHeight="1" x14ac:dyDescent="0.25">
      <c r="A361" s="1410"/>
      <c r="B361" s="1410"/>
      <c r="C361" s="12" t="s">
        <v>56</v>
      </c>
      <c r="D361" s="1199" t="s">
        <v>32</v>
      </c>
      <c r="E361" s="416" t="s">
        <v>963</v>
      </c>
      <c r="F361" s="417" t="s">
        <v>964</v>
      </c>
      <c r="G361" s="418">
        <v>44</v>
      </c>
      <c r="H361" s="62">
        <f t="shared" si="58"/>
        <v>7.333333333333333</v>
      </c>
      <c r="I361" s="1283">
        <f t="shared" si="59"/>
        <v>8</v>
      </c>
      <c r="J361" s="1377"/>
      <c r="K361" s="1480">
        <v>45266</v>
      </c>
      <c r="L361" s="199" t="s">
        <v>2068</v>
      </c>
    </row>
    <row r="362" spans="1:12" ht="15.75" customHeight="1" x14ac:dyDescent="0.25">
      <c r="A362" s="1410"/>
      <c r="B362" s="1410"/>
      <c r="C362" s="12" t="s">
        <v>56</v>
      </c>
      <c r="D362" s="1199" t="s">
        <v>21</v>
      </c>
      <c r="E362" s="416" t="s">
        <v>966</v>
      </c>
      <c r="F362" s="417" t="s">
        <v>964</v>
      </c>
      <c r="G362" s="415">
        <v>31</v>
      </c>
      <c r="H362" s="62">
        <f t="shared" si="58"/>
        <v>5.166666666666667</v>
      </c>
      <c r="I362" s="1283">
        <f t="shared" si="59"/>
        <v>6</v>
      </c>
      <c r="J362" s="1377"/>
      <c r="K362" s="1480">
        <v>45266</v>
      </c>
      <c r="L362" s="199" t="s">
        <v>2068</v>
      </c>
    </row>
    <row r="363" spans="1:12" ht="15.75" customHeight="1" x14ac:dyDescent="0.25">
      <c r="A363" s="1410"/>
      <c r="B363" s="1410"/>
      <c r="C363" s="12" t="s">
        <v>56</v>
      </c>
      <c r="D363" s="1199" t="s">
        <v>21</v>
      </c>
      <c r="E363" s="416" t="s">
        <v>968</v>
      </c>
      <c r="F363" s="417" t="s">
        <v>964</v>
      </c>
      <c r="G363" s="415">
        <v>42</v>
      </c>
      <c r="H363" s="62">
        <f t="shared" si="58"/>
        <v>7</v>
      </c>
      <c r="I363" s="1283">
        <f t="shared" si="59"/>
        <v>7</v>
      </c>
      <c r="J363" s="1377"/>
      <c r="K363" s="1480">
        <v>45266</v>
      </c>
      <c r="L363" s="199" t="s">
        <v>2068</v>
      </c>
    </row>
    <row r="364" spans="1:12" ht="15.75" customHeight="1" x14ac:dyDescent="0.25">
      <c r="A364" s="1410"/>
      <c r="B364" s="1410"/>
      <c r="C364" s="12" t="s">
        <v>56</v>
      </c>
      <c r="D364" s="1199" t="s">
        <v>35</v>
      </c>
      <c r="E364" s="416" t="s">
        <v>72</v>
      </c>
      <c r="F364" s="417" t="s">
        <v>970</v>
      </c>
      <c r="G364" s="415">
        <v>165</v>
      </c>
      <c r="H364" s="62">
        <f t="shared" si="58"/>
        <v>27.5</v>
      </c>
      <c r="I364" s="1283">
        <f t="shared" si="59"/>
        <v>28</v>
      </c>
      <c r="J364" s="1377"/>
      <c r="K364" s="1480">
        <v>45266</v>
      </c>
      <c r="L364" s="199" t="s">
        <v>2068</v>
      </c>
    </row>
    <row r="365" spans="1:12" ht="15.75" customHeight="1" x14ac:dyDescent="0.25">
      <c r="A365" s="1411"/>
      <c r="B365" s="1411"/>
      <c r="C365" s="12" t="s">
        <v>56</v>
      </c>
      <c r="D365" s="1199" t="s">
        <v>21</v>
      </c>
      <c r="E365" s="416" t="s">
        <v>972</v>
      </c>
      <c r="F365" s="417" t="s">
        <v>973</v>
      </c>
      <c r="G365" s="415">
        <v>26</v>
      </c>
      <c r="H365" s="62">
        <f t="shared" si="58"/>
        <v>4.333333333333333</v>
      </c>
      <c r="I365" s="1283">
        <f t="shared" si="59"/>
        <v>5</v>
      </c>
      <c r="J365" s="1377"/>
      <c r="K365" s="1480">
        <v>45266</v>
      </c>
      <c r="L365" s="199" t="s">
        <v>2068</v>
      </c>
    </row>
    <row r="366" spans="1:12" ht="15.75" customHeight="1" x14ac:dyDescent="0.25">
      <c r="A366" s="1307" t="s">
        <v>103</v>
      </c>
      <c r="B366" s="1307" t="s">
        <v>103</v>
      </c>
      <c r="C366" s="12"/>
      <c r="D366" s="112"/>
      <c r="E366" s="39"/>
      <c r="F366" s="40"/>
      <c r="G366" s="12"/>
      <c r="H366" s="12"/>
      <c r="I366" s="1226"/>
      <c r="J366" s="1313"/>
      <c r="K366" s="1453"/>
      <c r="L366" s="1108"/>
    </row>
    <row r="367" spans="1:12" ht="18.75" x14ac:dyDescent="0.3">
      <c r="A367" s="57"/>
      <c r="B367" s="57"/>
      <c r="C367" s="12"/>
      <c r="D367" s="112"/>
      <c r="E367" s="12"/>
      <c r="F367" s="12"/>
      <c r="G367" s="12"/>
      <c r="H367" s="588"/>
      <c r="I367" s="1226"/>
      <c r="J367" s="1313"/>
      <c r="K367" s="1460"/>
      <c r="L367" s="199"/>
    </row>
    <row r="368" spans="1:12" ht="18.75" customHeight="1" x14ac:dyDescent="0.25">
      <c r="A368" s="1431" t="s">
        <v>2076</v>
      </c>
      <c r="B368" s="1409">
        <v>88</v>
      </c>
      <c r="C368" s="1306" t="s">
        <v>976</v>
      </c>
      <c r="D368" s="1184" t="s">
        <v>21</v>
      </c>
      <c r="E368" s="29" t="s">
        <v>184</v>
      </c>
      <c r="F368" s="30" t="s">
        <v>977</v>
      </c>
      <c r="G368" s="31">
        <v>47</v>
      </c>
      <c r="H368" s="62">
        <f t="shared" ref="H368:H375" si="60">G368/6</f>
        <v>7.833333333333333</v>
      </c>
      <c r="I368" s="1270">
        <f t="shared" ref="I368:I375" si="61">ROUNDUP(H368,0)</f>
        <v>8</v>
      </c>
      <c r="J368" s="1358">
        <f>SUM(I368:I375)</f>
        <v>79</v>
      </c>
      <c r="K368" s="1452">
        <v>45273</v>
      </c>
      <c r="L368" s="199" t="s">
        <v>2078</v>
      </c>
    </row>
    <row r="369" spans="1:144 16369:16369" ht="18.75" customHeight="1" x14ac:dyDescent="0.25">
      <c r="A369" s="1432"/>
      <c r="B369" s="1410"/>
      <c r="C369" s="12" t="s">
        <v>976</v>
      </c>
      <c r="D369" s="1184" t="s">
        <v>21</v>
      </c>
      <c r="E369" s="29" t="s">
        <v>751</v>
      </c>
      <c r="F369" s="30" t="s">
        <v>982</v>
      </c>
      <c r="G369" s="31">
        <v>64</v>
      </c>
      <c r="H369" s="62">
        <f t="shared" si="60"/>
        <v>10.666666666666666</v>
      </c>
      <c r="I369" s="1270">
        <f t="shared" si="61"/>
        <v>11</v>
      </c>
      <c r="J369" s="1358"/>
      <c r="K369" s="1452">
        <v>45273</v>
      </c>
      <c r="L369" s="199" t="s">
        <v>2078</v>
      </c>
    </row>
    <row r="370" spans="1:144 16369:16369" ht="18.75" customHeight="1" x14ac:dyDescent="0.25">
      <c r="A370" s="1432"/>
      <c r="B370" s="1410"/>
      <c r="C370" s="12" t="s">
        <v>976</v>
      </c>
      <c r="D370" s="384" t="s">
        <v>32</v>
      </c>
      <c r="E370" s="15" t="s">
        <v>985</v>
      </c>
      <c r="F370" s="16" t="s">
        <v>986</v>
      </c>
      <c r="G370" s="14">
        <v>44</v>
      </c>
      <c r="H370" s="62">
        <f t="shared" si="60"/>
        <v>7.333333333333333</v>
      </c>
      <c r="I370" s="1261">
        <f t="shared" si="61"/>
        <v>8</v>
      </c>
      <c r="J370" s="1350"/>
      <c r="K370" s="1452">
        <v>45273</v>
      </c>
      <c r="L370" s="199" t="s">
        <v>2078</v>
      </c>
    </row>
    <row r="371" spans="1:144 16369:16369" ht="18.75" customHeight="1" x14ac:dyDescent="0.25">
      <c r="A371" s="1432"/>
      <c r="B371" s="1410"/>
      <c r="C371" s="12" t="s">
        <v>976</v>
      </c>
      <c r="D371" s="384" t="s">
        <v>21</v>
      </c>
      <c r="E371" s="15" t="s">
        <v>989</v>
      </c>
      <c r="F371" s="16" t="s">
        <v>990</v>
      </c>
      <c r="G371" s="14">
        <v>48</v>
      </c>
      <c r="H371" s="62">
        <f t="shared" si="60"/>
        <v>8</v>
      </c>
      <c r="I371" s="1261">
        <f t="shared" si="61"/>
        <v>8</v>
      </c>
      <c r="J371" s="1350"/>
      <c r="K371" s="1452">
        <v>45273</v>
      </c>
      <c r="L371" s="199" t="s">
        <v>2078</v>
      </c>
    </row>
    <row r="372" spans="1:144 16369:16369" ht="18.75" customHeight="1" x14ac:dyDescent="0.25">
      <c r="A372" s="1432"/>
      <c r="B372" s="1410"/>
      <c r="C372" s="12" t="s">
        <v>976</v>
      </c>
      <c r="D372" s="384" t="s">
        <v>45</v>
      </c>
      <c r="E372" s="15" t="s">
        <v>993</v>
      </c>
      <c r="F372" s="16" t="s">
        <v>994</v>
      </c>
      <c r="G372" s="14">
        <v>68</v>
      </c>
      <c r="H372" s="62">
        <f t="shared" si="60"/>
        <v>11.333333333333334</v>
      </c>
      <c r="I372" s="1261">
        <f t="shared" si="61"/>
        <v>12</v>
      </c>
      <c r="J372" s="1350"/>
      <c r="K372" s="1452">
        <v>45273</v>
      </c>
      <c r="L372" s="199" t="s">
        <v>2078</v>
      </c>
    </row>
    <row r="373" spans="1:144 16369:16369" ht="18.75" customHeight="1" x14ac:dyDescent="0.25">
      <c r="A373" s="1432"/>
      <c r="B373" s="1410"/>
      <c r="C373" s="12" t="s">
        <v>976</v>
      </c>
      <c r="D373" s="384" t="s">
        <v>21</v>
      </c>
      <c r="E373" s="15" t="s">
        <v>43</v>
      </c>
      <c r="F373" s="16" t="s">
        <v>982</v>
      </c>
      <c r="G373" s="14">
        <v>43</v>
      </c>
      <c r="H373" s="62">
        <f t="shared" si="60"/>
        <v>7.166666666666667</v>
      </c>
      <c r="I373" s="1261">
        <f t="shared" si="61"/>
        <v>8</v>
      </c>
      <c r="J373" s="1350"/>
      <c r="K373" s="1452">
        <v>45273</v>
      </c>
      <c r="L373" s="199" t="s">
        <v>2078</v>
      </c>
    </row>
    <row r="374" spans="1:144 16369:16369" ht="19.5" customHeight="1" x14ac:dyDescent="0.25">
      <c r="A374" s="1432"/>
      <c r="B374" s="1410"/>
      <c r="C374" s="12" t="s">
        <v>976</v>
      </c>
      <c r="D374" s="1183" t="s">
        <v>35</v>
      </c>
      <c r="E374" s="421" t="s">
        <v>998</v>
      </c>
      <c r="F374" s="310" t="s">
        <v>744</v>
      </c>
      <c r="G374" s="275">
        <v>102</v>
      </c>
      <c r="H374" s="62">
        <f t="shared" si="60"/>
        <v>17</v>
      </c>
      <c r="I374" s="1269">
        <f t="shared" si="61"/>
        <v>17</v>
      </c>
      <c r="J374" s="1357"/>
      <c r="K374" s="1452">
        <v>45273</v>
      </c>
      <c r="L374" s="199" t="s">
        <v>2078</v>
      </c>
    </row>
    <row r="375" spans="1:144 16369:16369" ht="18.75" customHeight="1" x14ac:dyDescent="0.25">
      <c r="A375" s="1433"/>
      <c r="B375" s="1411"/>
      <c r="C375" s="12" t="s">
        <v>976</v>
      </c>
      <c r="D375" s="384" t="s">
        <v>21</v>
      </c>
      <c r="E375" s="15" t="s">
        <v>1000</v>
      </c>
      <c r="F375" s="16" t="s">
        <v>1001</v>
      </c>
      <c r="G375" s="14">
        <v>40</v>
      </c>
      <c r="H375" s="62">
        <f t="shared" si="60"/>
        <v>6.666666666666667</v>
      </c>
      <c r="I375" s="1261">
        <f t="shared" si="61"/>
        <v>7</v>
      </c>
      <c r="J375" s="1350"/>
      <c r="K375" s="1452">
        <v>45273</v>
      </c>
      <c r="L375" s="199" t="s">
        <v>2078</v>
      </c>
    </row>
    <row r="376" spans="1:144 16369:16369" ht="18.75" customHeight="1" x14ac:dyDescent="0.25">
      <c r="A376" s="1112" t="s">
        <v>77</v>
      </c>
      <c r="B376" s="1112" t="s">
        <v>54</v>
      </c>
      <c r="C376" s="12"/>
      <c r="D376" s="112"/>
      <c r="E376" s="39"/>
      <c r="F376" s="40"/>
      <c r="G376" s="12"/>
      <c r="H376" s="12"/>
      <c r="I376" s="1226"/>
      <c r="J376" s="1313"/>
      <c r="K376" s="1453"/>
      <c r="L376" s="1108"/>
    </row>
    <row r="377" spans="1:144 16369:16369" ht="18.75" x14ac:dyDescent="0.3">
      <c r="A377" s="57"/>
      <c r="B377" s="57"/>
      <c r="C377" s="12"/>
      <c r="D377" s="112"/>
      <c r="E377" s="12"/>
      <c r="F377" s="12"/>
      <c r="G377" s="12"/>
      <c r="H377" s="588"/>
      <c r="I377" s="1226"/>
      <c r="J377" s="1313"/>
      <c r="K377" s="1460"/>
      <c r="L377" s="199"/>
    </row>
    <row r="378" spans="1:144 16369:16369" ht="33" customHeight="1" x14ac:dyDescent="0.25">
      <c r="A378" s="1409">
        <v>43</v>
      </c>
      <c r="B378" s="1409">
        <v>89</v>
      </c>
      <c r="C378" s="12" t="s">
        <v>531</v>
      </c>
      <c r="D378" s="1160" t="s">
        <v>32</v>
      </c>
      <c r="E378" s="422" t="s">
        <v>1004</v>
      </c>
      <c r="F378" s="423" t="s">
        <v>1005</v>
      </c>
      <c r="G378" s="424">
        <v>72</v>
      </c>
      <c r="H378" s="62">
        <f t="shared" ref="H378:H384" si="62">G378/6</f>
        <v>12</v>
      </c>
      <c r="I378" s="1244">
        <f>ROUNDUP(H378,0)</f>
        <v>12</v>
      </c>
      <c r="J378" s="1333">
        <f>SUM(I378:I384)</f>
        <v>61</v>
      </c>
      <c r="K378" s="1466">
        <v>45273</v>
      </c>
      <c r="L378" s="587" t="s">
        <v>2079</v>
      </c>
    </row>
    <row r="379" spans="1:144 16369:16369" ht="18.75" customHeight="1" x14ac:dyDescent="0.25">
      <c r="A379" s="1410"/>
      <c r="B379" s="1410"/>
      <c r="C379" s="12" t="s">
        <v>936</v>
      </c>
      <c r="D379" s="1160" t="s">
        <v>21</v>
      </c>
      <c r="E379" s="189" t="s">
        <v>451</v>
      </c>
      <c r="F379" s="190" t="s">
        <v>817</v>
      </c>
      <c r="G379" s="188">
        <v>39</v>
      </c>
      <c r="H379" s="62">
        <f t="shared" si="62"/>
        <v>6.5</v>
      </c>
      <c r="I379" s="1244">
        <f>ROUNDUP(H379,0)</f>
        <v>7</v>
      </c>
      <c r="J379" s="1333"/>
      <c r="K379" s="1466">
        <v>45273</v>
      </c>
      <c r="L379" s="587" t="s">
        <v>2079</v>
      </c>
    </row>
    <row r="380" spans="1:144 16369:16369" ht="18.75" customHeight="1" x14ac:dyDescent="0.25">
      <c r="A380" s="1410"/>
      <c r="B380" s="1410"/>
      <c r="C380" s="12" t="s">
        <v>936</v>
      </c>
      <c r="D380" s="1160" t="s">
        <v>21</v>
      </c>
      <c r="E380" s="189" t="s">
        <v>1012</v>
      </c>
      <c r="F380" s="190" t="s">
        <v>1013</v>
      </c>
      <c r="G380" s="188">
        <v>48</v>
      </c>
      <c r="H380" s="62">
        <f t="shared" si="62"/>
        <v>8</v>
      </c>
      <c r="I380" s="1244">
        <f>ROUNDUP(H380,0)</f>
        <v>8</v>
      </c>
      <c r="J380" s="1333"/>
      <c r="K380" s="1466">
        <v>45273</v>
      </c>
      <c r="L380" s="587" t="s">
        <v>2079</v>
      </c>
    </row>
    <row r="381" spans="1:144 16369:16369" ht="18.75" customHeight="1" x14ac:dyDescent="0.25">
      <c r="A381" s="1410"/>
      <c r="B381" s="1410"/>
      <c r="C381" s="12" t="s">
        <v>936</v>
      </c>
      <c r="D381" s="1160" t="s">
        <v>32</v>
      </c>
      <c r="E381" s="189" t="s">
        <v>1015</v>
      </c>
      <c r="F381" s="190" t="s">
        <v>469</v>
      </c>
      <c r="G381" s="424">
        <v>71</v>
      </c>
      <c r="H381" s="62">
        <f t="shared" si="62"/>
        <v>11.833333333333334</v>
      </c>
      <c r="I381" s="1244">
        <f>ROUNDUP(H381,0)</f>
        <v>12</v>
      </c>
      <c r="J381" s="1333"/>
      <c r="K381" s="1466">
        <v>45273</v>
      </c>
      <c r="L381" s="587" t="s">
        <v>2079</v>
      </c>
    </row>
    <row r="382" spans="1:144 16369:16369" ht="18.75" customHeight="1" x14ac:dyDescent="0.25">
      <c r="A382" s="1410"/>
      <c r="B382" s="1410"/>
      <c r="C382" s="12" t="s">
        <v>936</v>
      </c>
      <c r="D382" s="1193" t="s">
        <v>21</v>
      </c>
      <c r="E382" s="375" t="s">
        <v>1017</v>
      </c>
      <c r="F382" s="376" t="s">
        <v>545</v>
      </c>
      <c r="G382" s="377">
        <v>32</v>
      </c>
      <c r="H382" s="62">
        <f t="shared" si="62"/>
        <v>5.333333333333333</v>
      </c>
      <c r="I382" s="1279">
        <f>ROUNDUP(H382,0)</f>
        <v>6</v>
      </c>
      <c r="J382" s="1370"/>
      <c r="K382" s="1466">
        <v>45273</v>
      </c>
      <c r="L382" s="587" t="s">
        <v>2079</v>
      </c>
    </row>
    <row r="383" spans="1:144 16369:16369" s="834" customFormat="1" ht="18.75" customHeight="1" x14ac:dyDescent="0.25">
      <c r="A383" s="1410"/>
      <c r="B383" s="1410"/>
      <c r="C383" s="588" t="s">
        <v>936</v>
      </c>
      <c r="D383" s="1193" t="s">
        <v>21</v>
      </c>
      <c r="E383" s="1061" t="s">
        <v>1019</v>
      </c>
      <c r="F383" s="1062" t="s">
        <v>1020</v>
      </c>
      <c r="G383" s="377">
        <v>46</v>
      </c>
      <c r="H383" s="377">
        <f t="shared" si="62"/>
        <v>7.666666666666667</v>
      </c>
      <c r="I383" s="1279">
        <v>8</v>
      </c>
      <c r="J383" s="1370"/>
      <c r="K383" s="1466">
        <v>45273</v>
      </c>
      <c r="L383" s="587" t="s">
        <v>2079</v>
      </c>
      <c r="M383" s="603"/>
      <c r="N383" s="1119"/>
      <c r="O383" s="603"/>
      <c r="P383" s="603"/>
      <c r="Q383" s="603"/>
      <c r="R383" s="603"/>
      <c r="S383" s="603"/>
      <c r="T383" s="603"/>
      <c r="U383" s="603"/>
      <c r="V383" s="603"/>
      <c r="W383" s="603"/>
      <c r="X383" s="603"/>
      <c r="Y383" s="603"/>
      <c r="Z383" s="603"/>
      <c r="AA383" s="603"/>
      <c r="AB383" s="603"/>
      <c r="AC383" s="603"/>
      <c r="AD383" s="603"/>
      <c r="AE383" s="603"/>
      <c r="AF383" s="603"/>
      <c r="AG383" s="603"/>
      <c r="AH383" s="603"/>
      <c r="AI383" s="603"/>
      <c r="AJ383" s="603"/>
      <c r="AK383" s="603"/>
      <c r="AL383" s="603"/>
      <c r="AM383" s="603"/>
      <c r="AN383" s="603"/>
      <c r="AO383" s="603"/>
      <c r="AP383" s="603"/>
      <c r="AQ383" s="603"/>
      <c r="AR383" s="603"/>
      <c r="AS383" s="603"/>
      <c r="AT383" s="603"/>
      <c r="AU383" s="603"/>
      <c r="AV383" s="603"/>
      <c r="AW383" s="603"/>
      <c r="AX383" s="603"/>
      <c r="AY383" s="603"/>
      <c r="AZ383" s="603"/>
      <c r="BA383" s="603"/>
      <c r="BB383" s="603"/>
      <c r="BC383" s="603"/>
      <c r="BD383" s="603"/>
      <c r="BE383" s="603"/>
      <c r="BF383" s="603"/>
      <c r="BG383" s="603"/>
      <c r="BH383" s="603"/>
      <c r="BI383" s="603"/>
      <c r="BJ383" s="603"/>
      <c r="BK383" s="603"/>
      <c r="BL383" s="603"/>
      <c r="BM383" s="603"/>
      <c r="BN383" s="603"/>
      <c r="BO383" s="603"/>
      <c r="BP383" s="603"/>
      <c r="BQ383" s="603"/>
      <c r="BR383" s="603"/>
      <c r="BS383" s="603"/>
      <c r="BT383" s="603"/>
      <c r="BU383" s="603"/>
      <c r="BV383" s="603"/>
      <c r="BW383" s="603"/>
      <c r="BX383" s="603"/>
      <c r="BY383" s="603"/>
      <c r="BZ383" s="603"/>
      <c r="CA383" s="603"/>
      <c r="CB383" s="603"/>
      <c r="CC383" s="603"/>
      <c r="CD383" s="603"/>
      <c r="CE383" s="603"/>
      <c r="CF383" s="603"/>
      <c r="CG383" s="603"/>
      <c r="CH383" s="603"/>
      <c r="CI383" s="603"/>
      <c r="CJ383" s="603"/>
      <c r="CK383" s="603"/>
      <c r="CL383" s="603"/>
      <c r="CM383" s="603"/>
      <c r="CN383" s="603"/>
      <c r="CO383" s="603"/>
      <c r="CP383" s="603"/>
      <c r="CQ383" s="603"/>
      <c r="CR383" s="603"/>
      <c r="CS383" s="603"/>
      <c r="CT383" s="603"/>
      <c r="CU383" s="603"/>
      <c r="CV383" s="603"/>
      <c r="CW383" s="603"/>
      <c r="CX383" s="603"/>
      <c r="CY383" s="603"/>
      <c r="CZ383" s="603"/>
      <c r="DA383" s="603"/>
      <c r="DB383" s="603"/>
      <c r="DC383" s="603"/>
      <c r="DD383" s="603"/>
      <c r="DE383" s="603"/>
      <c r="DF383" s="603"/>
      <c r="DG383" s="603"/>
      <c r="DH383" s="603"/>
      <c r="DI383" s="603"/>
      <c r="DJ383" s="603"/>
      <c r="DK383" s="603"/>
      <c r="DL383" s="603"/>
      <c r="DM383" s="603"/>
      <c r="DN383" s="603"/>
      <c r="DO383" s="603"/>
      <c r="DP383" s="603"/>
      <c r="DQ383" s="603"/>
      <c r="DR383" s="603"/>
      <c r="DS383" s="603"/>
      <c r="DT383" s="603"/>
      <c r="DU383" s="603"/>
      <c r="DV383" s="603"/>
      <c r="DW383" s="603"/>
      <c r="DX383" s="603"/>
      <c r="DY383" s="603"/>
      <c r="DZ383" s="603"/>
      <c r="EA383" s="603"/>
      <c r="EB383" s="603"/>
      <c r="EC383" s="603"/>
      <c r="ED383" s="603"/>
      <c r="EE383" s="603"/>
      <c r="EF383" s="603"/>
      <c r="EG383" s="603"/>
      <c r="EH383" s="603"/>
      <c r="EI383" s="603"/>
      <c r="EJ383" s="603"/>
      <c r="EK383" s="603"/>
      <c r="EL383" s="603"/>
      <c r="EM383" s="603"/>
      <c r="EN383" s="603"/>
      <c r="XEO383" s="603"/>
    </row>
    <row r="384" spans="1:144 16369:16369" ht="18.75" customHeight="1" x14ac:dyDescent="0.25">
      <c r="A384" s="1411"/>
      <c r="B384" s="1411"/>
      <c r="C384" s="12" t="s">
        <v>936</v>
      </c>
      <c r="D384" s="1173" t="s">
        <v>21</v>
      </c>
      <c r="E384" s="244" t="s">
        <v>294</v>
      </c>
      <c r="F384" s="193" t="s">
        <v>469</v>
      </c>
      <c r="G384" s="194">
        <v>44</v>
      </c>
      <c r="H384" s="62">
        <f t="shared" si="62"/>
        <v>7.333333333333333</v>
      </c>
      <c r="I384" s="1256">
        <f>ROUNDUP(H384,0)</f>
        <v>8</v>
      </c>
      <c r="J384" s="1344"/>
      <c r="K384" s="1466">
        <v>45273</v>
      </c>
      <c r="L384" s="587" t="s">
        <v>2079</v>
      </c>
    </row>
    <row r="385" spans="1:12" ht="18.75" customHeight="1" x14ac:dyDescent="0.25">
      <c r="A385" s="1112" t="s">
        <v>54</v>
      </c>
      <c r="B385" s="1112" t="s">
        <v>55</v>
      </c>
      <c r="C385" s="12"/>
      <c r="D385" s="112"/>
      <c r="E385" s="39"/>
      <c r="F385" s="40"/>
      <c r="G385" s="12"/>
      <c r="H385" s="12"/>
      <c r="I385" s="1226"/>
      <c r="J385" s="1313"/>
      <c r="K385" s="1453"/>
      <c r="L385" s="1108"/>
    </row>
    <row r="386" spans="1:12" ht="18.75" x14ac:dyDescent="0.3">
      <c r="A386" s="57"/>
      <c r="B386" s="57"/>
      <c r="C386" s="12"/>
      <c r="D386" s="112"/>
      <c r="E386" s="12"/>
      <c r="F386" s="12"/>
      <c r="G386" s="12"/>
      <c r="H386" s="588"/>
      <c r="I386" s="1226"/>
      <c r="J386" s="1313"/>
      <c r="K386" s="1460"/>
      <c r="L386" s="199"/>
    </row>
    <row r="387" spans="1:12" ht="18.75" customHeight="1" x14ac:dyDescent="0.25">
      <c r="A387" s="1406">
        <v>44</v>
      </c>
      <c r="B387" s="1409">
        <v>87</v>
      </c>
      <c r="C387" s="12" t="s">
        <v>625</v>
      </c>
      <c r="D387" s="1200" t="s">
        <v>50</v>
      </c>
      <c r="E387" s="722" t="s">
        <v>128</v>
      </c>
      <c r="F387" s="723" t="s">
        <v>636</v>
      </c>
      <c r="G387" s="721">
        <v>85</v>
      </c>
      <c r="H387" s="724">
        <f>G387/6</f>
        <v>14.166666666666666</v>
      </c>
      <c r="I387" s="1284">
        <f>ROUNDUP(H387,0)</f>
        <v>15</v>
      </c>
      <c r="J387" s="1378">
        <f>SUM(I387:I391)</f>
        <v>71</v>
      </c>
      <c r="K387" s="1481">
        <v>45273</v>
      </c>
      <c r="L387" s="199" t="s">
        <v>2080</v>
      </c>
    </row>
    <row r="388" spans="1:12" ht="18.75" customHeight="1" x14ac:dyDescent="0.25">
      <c r="A388" s="1407"/>
      <c r="B388" s="1410"/>
      <c r="C388" s="104" t="s">
        <v>630</v>
      </c>
      <c r="D388" s="1200" t="s">
        <v>21</v>
      </c>
      <c r="E388" s="722" t="s">
        <v>128</v>
      </c>
      <c r="F388" s="723" t="s">
        <v>636</v>
      </c>
      <c r="G388" s="721">
        <v>44</v>
      </c>
      <c r="H388" s="724">
        <f>G388/6</f>
        <v>7.333333333333333</v>
      </c>
      <c r="I388" s="1284">
        <f>ROUNDUP(H388,0)</f>
        <v>8</v>
      </c>
      <c r="J388" s="1378"/>
      <c r="K388" s="1481">
        <v>45273</v>
      </c>
      <c r="L388" s="199" t="s">
        <v>2080</v>
      </c>
    </row>
    <row r="389" spans="1:12" ht="18.75" customHeight="1" x14ac:dyDescent="0.25">
      <c r="A389" s="1407"/>
      <c r="B389" s="1410"/>
      <c r="C389" s="104" t="s">
        <v>630</v>
      </c>
      <c r="D389" s="1200" t="s">
        <v>21</v>
      </c>
      <c r="E389" s="722" t="s">
        <v>1031</v>
      </c>
      <c r="F389" s="723" t="s">
        <v>636</v>
      </c>
      <c r="G389" s="721">
        <v>47</v>
      </c>
      <c r="H389" s="724">
        <f>G389/6</f>
        <v>7.833333333333333</v>
      </c>
      <c r="I389" s="1284">
        <f>ROUNDUP(H389,0)</f>
        <v>8</v>
      </c>
      <c r="J389" s="1378"/>
      <c r="K389" s="1481">
        <v>45273</v>
      </c>
      <c r="L389" s="199" t="s">
        <v>2080</v>
      </c>
    </row>
    <row r="390" spans="1:12" ht="18.75" customHeight="1" x14ac:dyDescent="0.25">
      <c r="A390" s="1407"/>
      <c r="B390" s="1410"/>
      <c r="C390" s="104" t="s">
        <v>630</v>
      </c>
      <c r="D390" s="1201" t="s">
        <v>35</v>
      </c>
      <c r="E390" s="729" t="s">
        <v>1033</v>
      </c>
      <c r="F390" s="730" t="s">
        <v>636</v>
      </c>
      <c r="G390" s="728">
        <v>165</v>
      </c>
      <c r="H390" s="724">
        <f>G390/6</f>
        <v>27.5</v>
      </c>
      <c r="I390" s="1285">
        <f>ROUNDUP(H390,0)</f>
        <v>28</v>
      </c>
      <c r="J390" s="1379"/>
      <c r="K390" s="1481">
        <v>45273</v>
      </c>
      <c r="L390" s="199" t="s">
        <v>2080</v>
      </c>
    </row>
    <row r="391" spans="1:12" ht="18.75" customHeight="1" x14ac:dyDescent="0.25">
      <c r="A391" s="1408"/>
      <c r="B391" s="1411"/>
      <c r="C391" s="12" t="s">
        <v>630</v>
      </c>
      <c r="D391" s="1201" t="s">
        <v>21</v>
      </c>
      <c r="E391" s="729" t="s">
        <v>548</v>
      </c>
      <c r="F391" s="730" t="s">
        <v>1035</v>
      </c>
      <c r="G391" s="728">
        <v>69</v>
      </c>
      <c r="H391" s="724">
        <f>G391/6</f>
        <v>11.5</v>
      </c>
      <c r="I391" s="1285">
        <f>ROUNDUP(H391,0)</f>
        <v>12</v>
      </c>
      <c r="J391" s="1379"/>
      <c r="K391" s="1481">
        <v>45273</v>
      </c>
      <c r="L391" s="199" t="s">
        <v>2080</v>
      </c>
    </row>
    <row r="392" spans="1:12" ht="18.75" customHeight="1" x14ac:dyDescent="0.25">
      <c r="A392" s="1112" t="s">
        <v>55</v>
      </c>
      <c r="B392" s="1112" t="s">
        <v>103</v>
      </c>
      <c r="C392" s="12"/>
      <c r="D392" s="590"/>
      <c r="E392" s="1043"/>
      <c r="F392" s="767"/>
      <c r="G392" s="588"/>
      <c r="H392" s="588"/>
      <c r="I392" s="1248"/>
      <c r="J392" s="1337"/>
      <c r="K392" s="1453"/>
      <c r="L392" s="1108"/>
    </row>
    <row r="393" spans="1:12" ht="18.75" x14ac:dyDescent="0.3">
      <c r="A393" s="57"/>
      <c r="B393" s="57"/>
      <c r="C393" s="12"/>
      <c r="D393" s="112"/>
      <c r="E393" s="39"/>
      <c r="F393" s="40"/>
      <c r="G393" s="12"/>
      <c r="H393" s="588"/>
      <c r="I393" s="1226"/>
      <c r="J393" s="1313"/>
      <c r="K393" s="1460"/>
      <c r="L393" s="199"/>
    </row>
    <row r="394" spans="1:12" ht="18.75" customHeight="1" x14ac:dyDescent="0.25">
      <c r="A394" s="1431" t="s">
        <v>2077</v>
      </c>
      <c r="B394" s="1409">
        <v>91</v>
      </c>
      <c r="C394" s="104" t="s">
        <v>788</v>
      </c>
      <c r="D394" s="1181" t="s">
        <v>35</v>
      </c>
      <c r="E394" s="297" t="s">
        <v>1038</v>
      </c>
      <c r="F394" s="298" t="s">
        <v>469</v>
      </c>
      <c r="G394" s="296">
        <v>82</v>
      </c>
      <c r="H394" s="62">
        <f>G394/6</f>
        <v>13.666666666666666</v>
      </c>
      <c r="I394" s="1267">
        <f>ROUNDUP(H394,0)</f>
        <v>14</v>
      </c>
      <c r="J394" s="1355">
        <f>SUM(I394:I398)</f>
        <v>68</v>
      </c>
      <c r="K394" s="1482">
        <v>45273</v>
      </c>
      <c r="L394" s="199" t="s">
        <v>2081</v>
      </c>
    </row>
    <row r="395" spans="1:12" ht="18.75" customHeight="1" x14ac:dyDescent="0.25">
      <c r="A395" s="1432"/>
      <c r="B395" s="1410"/>
      <c r="C395" s="12" t="s">
        <v>788</v>
      </c>
      <c r="D395" s="1181" t="s">
        <v>21</v>
      </c>
      <c r="E395" s="297" t="s">
        <v>1043</v>
      </c>
      <c r="F395" s="298" t="s">
        <v>469</v>
      </c>
      <c r="G395" s="296">
        <v>58</v>
      </c>
      <c r="H395" s="62">
        <f>G395/6</f>
        <v>9.6666666666666661</v>
      </c>
      <c r="I395" s="1267">
        <f>ROUNDUP(H395,0)</f>
        <v>10</v>
      </c>
      <c r="J395" s="1355"/>
      <c r="K395" s="1482">
        <v>45273</v>
      </c>
      <c r="L395" s="199" t="s">
        <v>2081</v>
      </c>
    </row>
    <row r="396" spans="1:12" ht="18.75" customHeight="1" x14ac:dyDescent="0.25">
      <c r="A396" s="1432"/>
      <c r="B396" s="1410"/>
      <c r="C396" s="12" t="s">
        <v>788</v>
      </c>
      <c r="D396" s="1181" t="s">
        <v>21</v>
      </c>
      <c r="E396" s="297" t="s">
        <v>1045</v>
      </c>
      <c r="F396" s="298" t="s">
        <v>469</v>
      </c>
      <c r="G396" s="296">
        <v>50</v>
      </c>
      <c r="H396" s="62">
        <f>G396/6</f>
        <v>8.3333333333333339</v>
      </c>
      <c r="I396" s="1267">
        <f>ROUNDUP(H396,0)</f>
        <v>9</v>
      </c>
      <c r="J396" s="1355"/>
      <c r="K396" s="1482">
        <v>45273</v>
      </c>
      <c r="L396" s="199" t="s">
        <v>2081</v>
      </c>
    </row>
    <row r="397" spans="1:12" ht="43.5" customHeight="1" x14ac:dyDescent="0.25">
      <c r="A397" s="1432"/>
      <c r="B397" s="1410"/>
      <c r="C397" s="12" t="s">
        <v>788</v>
      </c>
      <c r="D397" s="1202" t="s">
        <v>50</v>
      </c>
      <c r="E397" s="352" t="s">
        <v>1047</v>
      </c>
      <c r="F397" s="353" t="s">
        <v>469</v>
      </c>
      <c r="G397" s="351">
        <v>135</v>
      </c>
      <c r="H397" s="62">
        <f>G397/6</f>
        <v>22.5</v>
      </c>
      <c r="I397" s="1286">
        <f>ROUNDUP(H397,0)</f>
        <v>23</v>
      </c>
      <c r="J397" s="1380"/>
      <c r="K397" s="1482">
        <v>45273</v>
      </c>
      <c r="L397" s="199" t="s">
        <v>2081</v>
      </c>
    </row>
    <row r="398" spans="1:12" ht="18.75" customHeight="1" x14ac:dyDescent="0.25">
      <c r="A398" s="1433"/>
      <c r="B398" s="1411"/>
      <c r="C398" s="12" t="s">
        <v>788</v>
      </c>
      <c r="D398" s="1202" t="s">
        <v>21</v>
      </c>
      <c r="E398" s="352" t="s">
        <v>1052</v>
      </c>
      <c r="F398" s="353" t="s">
        <v>790</v>
      </c>
      <c r="G398" s="351">
        <v>67</v>
      </c>
      <c r="H398" s="62">
        <f>G398/6</f>
        <v>11.166666666666666</v>
      </c>
      <c r="I398" s="1286">
        <f>ROUNDUP(H398,0)</f>
        <v>12</v>
      </c>
      <c r="J398" s="1380"/>
      <c r="K398" s="1482">
        <v>45273</v>
      </c>
      <c r="L398" s="199" t="s">
        <v>2081</v>
      </c>
    </row>
    <row r="399" spans="1:12" ht="18.75" customHeight="1" x14ac:dyDescent="0.25">
      <c r="A399" s="1112" t="s">
        <v>103</v>
      </c>
      <c r="B399" s="1112" t="s">
        <v>54</v>
      </c>
      <c r="C399" s="12"/>
      <c r="D399" s="112"/>
      <c r="E399" s="39"/>
      <c r="F399" s="40"/>
      <c r="G399" s="12"/>
      <c r="H399" s="12"/>
      <c r="I399" s="1226"/>
      <c r="J399" s="1313"/>
      <c r="K399" s="1453"/>
      <c r="L399" s="1108"/>
    </row>
    <row r="400" spans="1:12" ht="18.75" x14ac:dyDescent="0.3">
      <c r="A400" s="57"/>
      <c r="B400" s="57"/>
      <c r="C400" s="12"/>
      <c r="D400" s="112"/>
      <c r="E400" s="12"/>
      <c r="F400" s="12"/>
      <c r="G400" s="12"/>
      <c r="H400" s="588"/>
      <c r="I400" s="1226"/>
      <c r="J400" s="1313"/>
      <c r="K400" s="1460"/>
      <c r="L400" s="199"/>
    </row>
    <row r="401" spans="1:14" ht="15.75" customHeight="1" x14ac:dyDescent="0.25">
      <c r="A401" s="1406">
        <v>46</v>
      </c>
      <c r="B401" s="1409">
        <v>92</v>
      </c>
      <c r="C401" s="12" t="s">
        <v>742</v>
      </c>
      <c r="D401" s="1167" t="s">
        <v>50</v>
      </c>
      <c r="E401" s="220" t="s">
        <v>1054</v>
      </c>
      <c r="F401" s="221" t="s">
        <v>324</v>
      </c>
      <c r="G401" s="219">
        <v>158</v>
      </c>
      <c r="H401" s="80">
        <f t="shared" ref="H401:H406" si="63">G401/6</f>
        <v>26.333333333333332</v>
      </c>
      <c r="I401" s="1251">
        <f t="shared" ref="I401:I406" si="64">ROUNDUP(H401,0)</f>
        <v>27</v>
      </c>
      <c r="J401" s="1339">
        <f>SUM(I401:I406)</f>
        <v>71</v>
      </c>
      <c r="K401" s="1457">
        <v>45280</v>
      </c>
      <c r="L401" s="199" t="s">
        <v>2082</v>
      </c>
    </row>
    <row r="402" spans="1:14" ht="15.75" customHeight="1" x14ac:dyDescent="0.25">
      <c r="A402" s="1407"/>
      <c r="B402" s="1410"/>
      <c r="C402" s="12" t="s">
        <v>742</v>
      </c>
      <c r="D402" s="1167" t="s">
        <v>21</v>
      </c>
      <c r="E402" s="220" t="s">
        <v>1054</v>
      </c>
      <c r="F402" s="221" t="s">
        <v>276</v>
      </c>
      <c r="G402" s="219">
        <v>47</v>
      </c>
      <c r="H402" s="80">
        <f t="shared" si="63"/>
        <v>7.833333333333333</v>
      </c>
      <c r="I402" s="1251">
        <f t="shared" si="64"/>
        <v>8</v>
      </c>
      <c r="J402" s="1339"/>
      <c r="K402" s="1457">
        <v>45280</v>
      </c>
      <c r="L402" s="199" t="s">
        <v>2082</v>
      </c>
    </row>
    <row r="403" spans="1:14" ht="15.75" customHeight="1" x14ac:dyDescent="0.25">
      <c r="A403" s="1407"/>
      <c r="B403" s="1410"/>
      <c r="C403" s="12" t="s">
        <v>742</v>
      </c>
      <c r="D403" s="1167" t="s">
        <v>50</v>
      </c>
      <c r="E403" s="220" t="s">
        <v>932</v>
      </c>
      <c r="F403" s="221" t="s">
        <v>324</v>
      </c>
      <c r="G403" s="219">
        <v>84</v>
      </c>
      <c r="H403" s="80">
        <f t="shared" si="63"/>
        <v>14</v>
      </c>
      <c r="I403" s="1251">
        <f t="shared" si="64"/>
        <v>14</v>
      </c>
      <c r="J403" s="1339"/>
      <c r="K403" s="1457">
        <v>45280</v>
      </c>
      <c r="L403" s="199" t="s">
        <v>2082</v>
      </c>
    </row>
    <row r="404" spans="1:14" ht="15.75" customHeight="1" x14ac:dyDescent="0.25">
      <c r="A404" s="1407"/>
      <c r="B404" s="1410"/>
      <c r="C404" s="12" t="s">
        <v>742</v>
      </c>
      <c r="D404" s="1167" t="s">
        <v>21</v>
      </c>
      <c r="E404" s="220" t="s">
        <v>932</v>
      </c>
      <c r="F404" s="221" t="s">
        <v>324</v>
      </c>
      <c r="G404" s="219">
        <v>48</v>
      </c>
      <c r="H404" s="80">
        <f t="shared" si="63"/>
        <v>8</v>
      </c>
      <c r="I404" s="1251">
        <f t="shared" si="64"/>
        <v>8</v>
      </c>
      <c r="J404" s="1339"/>
      <c r="K404" s="1457">
        <v>45280</v>
      </c>
      <c r="L404" s="199" t="s">
        <v>2082</v>
      </c>
    </row>
    <row r="405" spans="1:14" ht="15.75" customHeight="1" x14ac:dyDescent="0.25">
      <c r="A405" s="1407"/>
      <c r="B405" s="1410"/>
      <c r="C405" s="12" t="s">
        <v>742</v>
      </c>
      <c r="D405" s="1146" t="s">
        <v>21</v>
      </c>
      <c r="E405" s="91" t="s">
        <v>1063</v>
      </c>
      <c r="F405" s="88" t="s">
        <v>324</v>
      </c>
      <c r="G405" s="89">
        <v>43</v>
      </c>
      <c r="H405" s="80">
        <f t="shared" si="63"/>
        <v>7.166666666666667</v>
      </c>
      <c r="I405" s="1233">
        <f t="shared" si="64"/>
        <v>8</v>
      </c>
      <c r="J405" s="1320"/>
      <c r="K405" s="1457">
        <v>45280</v>
      </c>
      <c r="L405" s="199" t="s">
        <v>2082</v>
      </c>
    </row>
    <row r="406" spans="1:14" ht="15.75" customHeight="1" x14ac:dyDescent="0.25">
      <c r="A406" s="1408"/>
      <c r="B406" s="1411"/>
      <c r="C406" s="12" t="s">
        <v>742</v>
      </c>
      <c r="D406" s="1203" t="s">
        <v>21</v>
      </c>
      <c r="E406" s="739" t="s">
        <v>451</v>
      </c>
      <c r="F406" s="740" t="s">
        <v>324</v>
      </c>
      <c r="G406" s="737">
        <v>35</v>
      </c>
      <c r="H406" s="80">
        <f t="shared" si="63"/>
        <v>5.833333333333333</v>
      </c>
      <c r="I406" s="1287">
        <f t="shared" si="64"/>
        <v>6</v>
      </c>
      <c r="J406" s="1381"/>
      <c r="K406" s="1457">
        <v>45280</v>
      </c>
      <c r="L406" s="199" t="s">
        <v>2082</v>
      </c>
    </row>
    <row r="407" spans="1:14" ht="15.75" customHeight="1" x14ac:dyDescent="0.25">
      <c r="A407" s="1112" t="s">
        <v>77</v>
      </c>
      <c r="B407" s="1112" t="s">
        <v>55</v>
      </c>
      <c r="C407" s="12"/>
      <c r="D407" s="112"/>
      <c r="E407" s="39"/>
      <c r="F407" s="40"/>
      <c r="G407" s="12"/>
      <c r="H407" s="12"/>
      <c r="I407" s="1226"/>
      <c r="J407" s="1313"/>
      <c r="K407" s="1453"/>
      <c r="L407" s="1108"/>
    </row>
    <row r="408" spans="1:14" ht="21" x14ac:dyDescent="0.35">
      <c r="A408" s="57"/>
      <c r="B408" s="57"/>
      <c r="C408" s="12"/>
      <c r="D408" s="112"/>
      <c r="E408" s="39"/>
      <c r="F408" s="40"/>
      <c r="G408" s="12"/>
      <c r="H408" s="12"/>
      <c r="I408" s="1226"/>
      <c r="J408" s="1382" t="s">
        <v>1066</v>
      </c>
      <c r="K408" s="1460"/>
      <c r="L408" s="199"/>
    </row>
    <row r="409" spans="1:14" ht="33" customHeight="1" x14ac:dyDescent="0.25">
      <c r="A409" s="1445" t="s">
        <v>1067</v>
      </c>
      <c r="B409" s="1446"/>
      <c r="C409" s="1446"/>
      <c r="D409" s="1446"/>
      <c r="E409" s="1446"/>
      <c r="F409" s="1446"/>
      <c r="G409" s="1446"/>
      <c r="H409" s="1446"/>
      <c r="I409" s="1446"/>
      <c r="J409" s="1446"/>
      <c r="K409" s="1446"/>
      <c r="L409" s="1446"/>
    </row>
    <row r="410" spans="1:14" s="603" customFormat="1" ht="33" customHeight="1" x14ac:dyDescent="0.3">
      <c r="A410" s="1092"/>
      <c r="B410" s="589"/>
      <c r="C410" s="588"/>
      <c r="D410" s="590"/>
      <c r="E410" s="588"/>
      <c r="F410" s="588"/>
      <c r="G410" s="588"/>
      <c r="H410" s="588"/>
      <c r="I410" s="1248"/>
      <c r="J410" s="1337"/>
      <c r="K410" s="659"/>
      <c r="L410" s="1093"/>
      <c r="N410" s="1094"/>
    </row>
    <row r="411" spans="1:14" ht="18.75" customHeight="1" x14ac:dyDescent="0.25">
      <c r="A411" s="1406">
        <v>47</v>
      </c>
      <c r="B411" s="1409">
        <v>2</v>
      </c>
      <c r="C411" s="12" t="s">
        <v>250</v>
      </c>
      <c r="D411" s="1139" t="s">
        <v>21</v>
      </c>
      <c r="E411" s="815" t="s">
        <v>405</v>
      </c>
      <c r="F411" s="816" t="s">
        <v>406</v>
      </c>
      <c r="G411" s="713">
        <v>50</v>
      </c>
      <c r="H411" s="715">
        <f t="shared" ref="H411:H417" si="65">G411/6</f>
        <v>8.3333333333333339</v>
      </c>
      <c r="I411" s="1227">
        <f>ROUNDUP(H411,0)</f>
        <v>9</v>
      </c>
      <c r="J411" s="1314">
        <f>SUM(I411:I417)</f>
        <v>78</v>
      </c>
      <c r="K411" s="1483">
        <v>45280</v>
      </c>
      <c r="L411" s="199" t="s">
        <v>2083</v>
      </c>
    </row>
    <row r="412" spans="1:14" ht="18.75" customHeight="1" x14ac:dyDescent="0.25">
      <c r="A412" s="1407"/>
      <c r="B412" s="1410"/>
      <c r="C412" s="12" t="s">
        <v>250</v>
      </c>
      <c r="D412" s="1140" t="s">
        <v>35</v>
      </c>
      <c r="E412" s="815" t="s">
        <v>411</v>
      </c>
      <c r="F412" s="816" t="s">
        <v>406</v>
      </c>
      <c r="G412" s="819">
        <v>71</v>
      </c>
      <c r="H412" s="715">
        <f t="shared" si="65"/>
        <v>11.833333333333334</v>
      </c>
      <c r="I412" s="1227">
        <f>ROUNDUP(H412,0)</f>
        <v>12</v>
      </c>
      <c r="J412" s="1314"/>
      <c r="K412" s="1483">
        <v>45280</v>
      </c>
      <c r="L412" s="199" t="s">
        <v>2083</v>
      </c>
    </row>
    <row r="413" spans="1:14" ht="18.75" customHeight="1" x14ac:dyDescent="0.25">
      <c r="A413" s="1407"/>
      <c r="B413" s="1410"/>
      <c r="C413" s="12" t="s">
        <v>250</v>
      </c>
      <c r="D413" s="1139" t="s">
        <v>21</v>
      </c>
      <c r="E413" s="815" t="s">
        <v>414</v>
      </c>
      <c r="F413" s="816" t="s">
        <v>415</v>
      </c>
      <c r="G413" s="713">
        <v>31</v>
      </c>
      <c r="H413" s="715">
        <f t="shared" si="65"/>
        <v>5.166666666666667</v>
      </c>
      <c r="I413" s="1227">
        <f>ROUNDUP(H413,0)</f>
        <v>6</v>
      </c>
      <c r="J413" s="1314"/>
      <c r="K413" s="1483">
        <v>45280</v>
      </c>
      <c r="L413" s="199" t="s">
        <v>2083</v>
      </c>
    </row>
    <row r="414" spans="1:14" ht="18.75" customHeight="1" x14ac:dyDescent="0.25">
      <c r="A414" s="1407"/>
      <c r="B414" s="1410"/>
      <c r="C414" s="12" t="s">
        <v>250</v>
      </c>
      <c r="D414" s="1139" t="s">
        <v>32</v>
      </c>
      <c r="E414" s="815" t="s">
        <v>417</v>
      </c>
      <c r="F414" s="816" t="s">
        <v>253</v>
      </c>
      <c r="G414" s="713">
        <v>89</v>
      </c>
      <c r="H414" s="715">
        <f t="shared" si="65"/>
        <v>14.833333333333334</v>
      </c>
      <c r="I414" s="1227">
        <f>ROUNDUP(H414,0)</f>
        <v>15</v>
      </c>
      <c r="J414" s="1314"/>
      <c r="K414" s="1483">
        <v>45280</v>
      </c>
      <c r="L414" s="199" t="s">
        <v>2083</v>
      </c>
    </row>
    <row r="415" spans="1:14" ht="18.75" customHeight="1" x14ac:dyDescent="0.25">
      <c r="A415" s="1407"/>
      <c r="B415" s="1410"/>
      <c r="C415" s="12" t="s">
        <v>250</v>
      </c>
      <c r="D415" s="1139" t="s">
        <v>21</v>
      </c>
      <c r="E415" s="815" t="s">
        <v>420</v>
      </c>
      <c r="F415" s="816" t="s">
        <v>421</v>
      </c>
      <c r="G415" s="713">
        <v>46</v>
      </c>
      <c r="H415" s="715">
        <f t="shared" si="65"/>
        <v>7.666666666666667</v>
      </c>
      <c r="I415" s="1227">
        <f>ROUNDUP(H415,0)</f>
        <v>8</v>
      </c>
      <c r="J415" s="1314"/>
      <c r="K415" s="1483">
        <v>45280</v>
      </c>
      <c r="L415" s="199" t="s">
        <v>2083</v>
      </c>
    </row>
    <row r="416" spans="1:14" ht="18.75" customHeight="1" x14ac:dyDescent="0.25">
      <c r="A416" s="1408"/>
      <c r="B416" s="1411"/>
      <c r="C416" s="12" t="s">
        <v>250</v>
      </c>
      <c r="D416" s="1141" t="s">
        <v>21</v>
      </c>
      <c r="E416" s="1059" t="s">
        <v>423</v>
      </c>
      <c r="F416" s="1060" t="s">
        <v>424</v>
      </c>
      <c r="G416" s="849">
        <v>43</v>
      </c>
      <c r="H416" s="850">
        <f t="shared" si="65"/>
        <v>7.166666666666667</v>
      </c>
      <c r="I416" s="1228">
        <v>15</v>
      </c>
      <c r="J416" s="1315"/>
      <c r="K416" s="1483">
        <v>45280</v>
      </c>
      <c r="L416" s="199" t="s">
        <v>2083</v>
      </c>
    </row>
    <row r="417" spans="1:12" ht="18.75" customHeight="1" x14ac:dyDescent="0.25">
      <c r="A417" s="1124"/>
      <c r="B417" s="1124"/>
      <c r="C417" s="12" t="s">
        <v>250</v>
      </c>
      <c r="D417" s="1141" t="s">
        <v>21</v>
      </c>
      <c r="E417" s="1059" t="s">
        <v>427</v>
      </c>
      <c r="F417" s="1060" t="s">
        <v>428</v>
      </c>
      <c r="G417" s="849">
        <v>42</v>
      </c>
      <c r="H417" s="850">
        <f t="shared" si="65"/>
        <v>7</v>
      </c>
      <c r="I417" s="1228">
        <v>13</v>
      </c>
      <c r="J417" s="1315"/>
      <c r="K417" s="1483">
        <v>45280</v>
      </c>
      <c r="L417" s="199" t="s">
        <v>2083</v>
      </c>
    </row>
    <row r="418" spans="1:12" ht="18.75" customHeight="1" x14ac:dyDescent="0.25">
      <c r="A418" s="1112" t="s">
        <v>54</v>
      </c>
      <c r="B418" s="1112" t="s">
        <v>55</v>
      </c>
      <c r="C418" s="588"/>
      <c r="D418" s="590"/>
      <c r="E418" s="1129"/>
      <c r="F418" s="1130"/>
      <c r="G418" s="588"/>
      <c r="H418" s="588"/>
      <c r="I418" s="1248"/>
      <c r="J418" s="1337"/>
      <c r="K418" s="1453"/>
      <c r="L418" s="1108"/>
    </row>
    <row r="419" spans="1:12" ht="18.75" x14ac:dyDescent="0.3">
      <c r="A419" s="57"/>
      <c r="B419" s="57"/>
      <c r="C419" s="12"/>
      <c r="D419" s="112"/>
      <c r="E419" s="39"/>
      <c r="F419" s="40"/>
      <c r="G419" s="12"/>
      <c r="H419" s="588"/>
      <c r="I419" s="1226"/>
      <c r="J419" s="1313"/>
      <c r="K419" s="1460"/>
      <c r="L419" s="199"/>
    </row>
    <row r="420" spans="1:12" ht="18.75" customHeight="1" x14ac:dyDescent="0.25">
      <c r="A420" s="1401">
        <v>48</v>
      </c>
      <c r="B420" s="1402">
        <v>6</v>
      </c>
      <c r="C420" s="104" t="s">
        <v>167</v>
      </c>
      <c r="D420" s="812" t="s">
        <v>35</v>
      </c>
      <c r="E420" s="60" t="s">
        <v>169</v>
      </c>
      <c r="F420" s="61" t="s">
        <v>170</v>
      </c>
      <c r="G420" s="59">
        <v>114</v>
      </c>
      <c r="H420" s="62">
        <f t="shared" ref="H420:H425" si="66">G420/6</f>
        <v>19</v>
      </c>
      <c r="I420" s="1229">
        <f t="shared" ref="I420:I425" si="67">ROUNDUP(H420,0)</f>
        <v>19</v>
      </c>
      <c r="J420" s="1316">
        <f>SUM(I420:I425)</f>
        <v>66</v>
      </c>
      <c r="K420" s="1484">
        <v>45280</v>
      </c>
      <c r="L420" s="1109" t="s">
        <v>2120</v>
      </c>
    </row>
    <row r="421" spans="1:12" ht="18.75" customHeight="1" x14ac:dyDescent="0.25">
      <c r="A421" s="1401"/>
      <c r="B421" s="1402"/>
      <c r="C421" s="104" t="s">
        <v>167</v>
      </c>
      <c r="D421" s="812" t="s">
        <v>21</v>
      </c>
      <c r="E421" s="60" t="s">
        <v>176</v>
      </c>
      <c r="F421" s="61" t="s">
        <v>170</v>
      </c>
      <c r="G421" s="59">
        <v>47</v>
      </c>
      <c r="H421" s="62">
        <f t="shared" si="66"/>
        <v>7.833333333333333</v>
      </c>
      <c r="I421" s="1229">
        <f t="shared" si="67"/>
        <v>8</v>
      </c>
      <c r="J421" s="1316"/>
      <c r="K421" s="1484">
        <v>45280</v>
      </c>
      <c r="L421" s="1109" t="s">
        <v>2120</v>
      </c>
    </row>
    <row r="422" spans="1:12" ht="18.75" customHeight="1" x14ac:dyDescent="0.25">
      <c r="A422" s="1401"/>
      <c r="B422" s="1402"/>
      <c r="C422" s="104" t="s">
        <v>167</v>
      </c>
      <c r="D422" s="1149" t="s">
        <v>32</v>
      </c>
      <c r="E422" s="107" t="s">
        <v>179</v>
      </c>
      <c r="F422" s="108" t="s">
        <v>180</v>
      </c>
      <c r="G422" s="109">
        <v>79</v>
      </c>
      <c r="H422" s="62">
        <f t="shared" si="66"/>
        <v>13.166666666666666</v>
      </c>
      <c r="I422" s="1236">
        <f t="shared" si="67"/>
        <v>14</v>
      </c>
      <c r="J422" s="1324"/>
      <c r="K422" s="1484">
        <v>45280</v>
      </c>
      <c r="L422" s="1109" t="s">
        <v>2120</v>
      </c>
    </row>
    <row r="423" spans="1:12" ht="18.75" customHeight="1" x14ac:dyDescent="0.25">
      <c r="A423" s="1401"/>
      <c r="B423" s="1402"/>
      <c r="C423" s="104" t="s">
        <v>167</v>
      </c>
      <c r="D423" s="1149" t="s">
        <v>21</v>
      </c>
      <c r="E423" s="111" t="s">
        <v>182</v>
      </c>
      <c r="F423" s="108" t="s">
        <v>180</v>
      </c>
      <c r="G423" s="106">
        <v>57</v>
      </c>
      <c r="H423" s="62">
        <f t="shared" si="66"/>
        <v>9.5</v>
      </c>
      <c r="I423" s="1236">
        <f t="shared" si="67"/>
        <v>10</v>
      </c>
      <c r="J423" s="1324"/>
      <c r="K423" s="1484">
        <v>45280</v>
      </c>
      <c r="L423" s="1109" t="s">
        <v>2120</v>
      </c>
    </row>
    <row r="424" spans="1:12" ht="18.75" customHeight="1" x14ac:dyDescent="0.25">
      <c r="A424" s="1401"/>
      <c r="B424" s="1402"/>
      <c r="C424" s="104" t="s">
        <v>167</v>
      </c>
      <c r="D424" s="1149" t="s">
        <v>21</v>
      </c>
      <c r="E424" s="111" t="s">
        <v>184</v>
      </c>
      <c r="F424" s="108" t="s">
        <v>180</v>
      </c>
      <c r="G424" s="106">
        <v>38</v>
      </c>
      <c r="H424" s="62">
        <f t="shared" si="66"/>
        <v>6.333333333333333</v>
      </c>
      <c r="I424" s="1236">
        <f t="shared" si="67"/>
        <v>7</v>
      </c>
      <c r="J424" s="1324"/>
      <c r="K424" s="1484">
        <v>45280</v>
      </c>
      <c r="L424" s="1109" t="s">
        <v>2120</v>
      </c>
    </row>
    <row r="425" spans="1:12" ht="18.75" customHeight="1" x14ac:dyDescent="0.25">
      <c r="A425" s="1401"/>
      <c r="B425" s="1402"/>
      <c r="C425" s="104" t="s">
        <v>167</v>
      </c>
      <c r="D425" s="1149" t="s">
        <v>21</v>
      </c>
      <c r="E425" s="111" t="s">
        <v>186</v>
      </c>
      <c r="F425" s="108" t="s">
        <v>187</v>
      </c>
      <c r="G425" s="106">
        <v>45</v>
      </c>
      <c r="H425" s="62">
        <f t="shared" si="66"/>
        <v>7.5</v>
      </c>
      <c r="I425" s="1236">
        <f t="shared" si="67"/>
        <v>8</v>
      </c>
      <c r="J425" s="1324"/>
      <c r="K425" s="1484">
        <v>45280</v>
      </c>
      <c r="L425" s="1109" t="s">
        <v>2120</v>
      </c>
    </row>
    <row r="426" spans="1:12" ht="18.75" customHeight="1" x14ac:dyDescent="0.25">
      <c r="A426" s="1307" t="s">
        <v>55</v>
      </c>
      <c r="B426" s="1307" t="s">
        <v>55</v>
      </c>
      <c r="C426" s="12"/>
      <c r="D426" s="112"/>
      <c r="E426" s="39"/>
      <c r="F426" s="40"/>
      <c r="G426" s="12"/>
      <c r="H426" s="12"/>
      <c r="I426" s="1226"/>
      <c r="J426" s="1313"/>
      <c r="K426" s="1477"/>
      <c r="L426" s="1108"/>
    </row>
    <row r="427" spans="1:12" ht="18.75" x14ac:dyDescent="0.3">
      <c r="A427" s="57"/>
      <c r="B427" s="57"/>
      <c r="C427" s="12"/>
      <c r="D427" s="112"/>
      <c r="E427" s="39"/>
      <c r="F427" s="40"/>
      <c r="G427" s="12"/>
      <c r="H427" s="588"/>
      <c r="I427" s="1226"/>
      <c r="J427" s="1313"/>
      <c r="K427" s="1485"/>
      <c r="L427" s="199"/>
    </row>
    <row r="428" spans="1:12" ht="18.75" customHeight="1" x14ac:dyDescent="0.25">
      <c r="A428" s="1401">
        <v>49</v>
      </c>
      <c r="B428" s="1402">
        <v>8</v>
      </c>
      <c r="C428" s="36" t="s">
        <v>48</v>
      </c>
      <c r="D428" s="1151" t="s">
        <v>21</v>
      </c>
      <c r="E428" s="123" t="s">
        <v>213</v>
      </c>
      <c r="F428" s="124" t="s">
        <v>214</v>
      </c>
      <c r="G428" s="122">
        <v>52</v>
      </c>
      <c r="H428" s="62">
        <f t="shared" ref="H428:H437" si="68">G428/6</f>
        <v>8.6666666666666661</v>
      </c>
      <c r="I428" s="1237">
        <f t="shared" ref="I428:I437" si="69">ROUNDUP(H428,0)</f>
        <v>9</v>
      </c>
      <c r="J428" s="1325">
        <f>SUM(I428:I437)</f>
        <v>79</v>
      </c>
      <c r="K428" s="1486">
        <v>45280</v>
      </c>
      <c r="L428" s="1110" t="s">
        <v>2121</v>
      </c>
    </row>
    <row r="429" spans="1:12" ht="18.75" customHeight="1" x14ac:dyDescent="0.25">
      <c r="A429" s="1401"/>
      <c r="B429" s="1402"/>
      <c r="C429" s="12" t="s">
        <v>220</v>
      </c>
      <c r="D429" s="1152" t="s">
        <v>21</v>
      </c>
      <c r="E429" s="129" t="s">
        <v>221</v>
      </c>
      <c r="F429" s="130" t="s">
        <v>222</v>
      </c>
      <c r="G429" s="128">
        <v>30</v>
      </c>
      <c r="H429" s="62">
        <f t="shared" si="68"/>
        <v>5</v>
      </c>
      <c r="I429" s="1238">
        <f t="shared" si="69"/>
        <v>5</v>
      </c>
      <c r="J429" s="1326"/>
      <c r="K429" s="1486">
        <v>45280</v>
      </c>
      <c r="L429" s="1110" t="s">
        <v>2121</v>
      </c>
    </row>
    <row r="430" spans="1:12" ht="19.5" customHeight="1" x14ac:dyDescent="0.25">
      <c r="A430" s="1401"/>
      <c r="B430" s="1402"/>
      <c r="C430" s="12" t="s">
        <v>220</v>
      </c>
      <c r="D430" s="1152" t="s">
        <v>32</v>
      </c>
      <c r="E430" s="132" t="s">
        <v>225</v>
      </c>
      <c r="F430" s="130" t="s">
        <v>226</v>
      </c>
      <c r="G430" s="133">
        <v>57</v>
      </c>
      <c r="H430" s="62">
        <f t="shared" si="68"/>
        <v>9.5</v>
      </c>
      <c r="I430" s="1238">
        <f t="shared" si="69"/>
        <v>10</v>
      </c>
      <c r="J430" s="1326"/>
      <c r="K430" s="1486">
        <v>45280</v>
      </c>
      <c r="L430" s="1110" t="s">
        <v>2121</v>
      </c>
    </row>
    <row r="431" spans="1:12" ht="18.75" customHeight="1" x14ac:dyDescent="0.25">
      <c r="A431" s="1401"/>
      <c r="B431" s="1402"/>
      <c r="C431" s="12" t="s">
        <v>220</v>
      </c>
      <c r="D431" s="1152" t="s">
        <v>21</v>
      </c>
      <c r="E431" s="129" t="s">
        <v>229</v>
      </c>
      <c r="F431" s="130" t="s">
        <v>230</v>
      </c>
      <c r="G431" s="128">
        <v>36</v>
      </c>
      <c r="H431" s="62">
        <f t="shared" si="68"/>
        <v>6</v>
      </c>
      <c r="I431" s="1238">
        <f t="shared" si="69"/>
        <v>6</v>
      </c>
      <c r="J431" s="1326"/>
      <c r="K431" s="1486">
        <v>45280</v>
      </c>
      <c r="L431" s="1110" t="s">
        <v>2121</v>
      </c>
    </row>
    <row r="432" spans="1:12" ht="18.75" customHeight="1" x14ac:dyDescent="0.25">
      <c r="A432" s="1401"/>
      <c r="B432" s="1402"/>
      <c r="C432" s="12" t="s">
        <v>220</v>
      </c>
      <c r="D432" s="1152" t="s">
        <v>21</v>
      </c>
      <c r="E432" s="129"/>
      <c r="F432" s="130" t="s">
        <v>232</v>
      </c>
      <c r="G432" s="128">
        <v>37</v>
      </c>
      <c r="H432" s="62">
        <f t="shared" si="68"/>
        <v>6.166666666666667</v>
      </c>
      <c r="I432" s="1238">
        <f t="shared" si="69"/>
        <v>7</v>
      </c>
      <c r="J432" s="1326"/>
      <c r="K432" s="1486">
        <v>45280</v>
      </c>
      <c r="L432" s="1110" t="s">
        <v>2121</v>
      </c>
    </row>
    <row r="433" spans="1:16" ht="18.75" customHeight="1" x14ac:dyDescent="0.25">
      <c r="A433" s="1401"/>
      <c r="B433" s="1402"/>
      <c r="C433" s="12" t="s">
        <v>220</v>
      </c>
      <c r="D433" s="1153" t="s">
        <v>21</v>
      </c>
      <c r="E433" s="136" t="s">
        <v>235</v>
      </c>
      <c r="F433" s="137" t="s">
        <v>226</v>
      </c>
      <c r="G433" s="135">
        <v>64</v>
      </c>
      <c r="H433" s="62">
        <f t="shared" si="68"/>
        <v>10.666666666666666</v>
      </c>
      <c r="I433" s="1223">
        <f t="shared" si="69"/>
        <v>11</v>
      </c>
      <c r="J433" s="1304"/>
      <c r="K433" s="1486">
        <v>45280</v>
      </c>
      <c r="L433" s="1110" t="s">
        <v>2121</v>
      </c>
    </row>
    <row r="434" spans="1:16" ht="18.75" customHeight="1" x14ac:dyDescent="0.25">
      <c r="A434" s="1401"/>
      <c r="B434" s="1402"/>
      <c r="C434" s="12" t="s">
        <v>220</v>
      </c>
      <c r="D434" s="1153" t="s">
        <v>35</v>
      </c>
      <c r="E434" s="136" t="s">
        <v>238</v>
      </c>
      <c r="F434" s="137" t="s">
        <v>226</v>
      </c>
      <c r="G434" s="135">
        <v>70</v>
      </c>
      <c r="H434" s="62">
        <f t="shared" si="68"/>
        <v>11.666666666666666</v>
      </c>
      <c r="I434" s="1223">
        <f t="shared" si="69"/>
        <v>12</v>
      </c>
      <c r="J434" s="1304"/>
      <c r="K434" s="1486">
        <v>45280</v>
      </c>
      <c r="L434" s="1110" t="s">
        <v>2121</v>
      </c>
    </row>
    <row r="435" spans="1:16" ht="18.75" customHeight="1" x14ac:dyDescent="0.25">
      <c r="A435" s="1401"/>
      <c r="B435" s="1402"/>
      <c r="C435" s="12" t="s">
        <v>220</v>
      </c>
      <c r="D435" s="1153" t="s">
        <v>21</v>
      </c>
      <c r="E435" s="136" t="s">
        <v>240</v>
      </c>
      <c r="F435" s="137" t="s">
        <v>241</v>
      </c>
      <c r="G435" s="135">
        <v>53</v>
      </c>
      <c r="H435" s="62">
        <f t="shared" si="68"/>
        <v>8.8333333333333339</v>
      </c>
      <c r="I435" s="1223">
        <f t="shared" si="69"/>
        <v>9</v>
      </c>
      <c r="J435" s="1304"/>
      <c r="K435" s="1486">
        <v>45280</v>
      </c>
      <c r="L435" s="1110" t="s">
        <v>2121</v>
      </c>
    </row>
    <row r="436" spans="1:16" ht="18.75" customHeight="1" x14ac:dyDescent="0.25">
      <c r="A436" s="1401"/>
      <c r="B436" s="1402"/>
      <c r="C436" s="12" t="s">
        <v>220</v>
      </c>
      <c r="D436" s="1152" t="s">
        <v>21</v>
      </c>
      <c r="E436" s="129" t="s">
        <v>243</v>
      </c>
      <c r="F436" s="130" t="s">
        <v>244</v>
      </c>
      <c r="G436" s="128">
        <v>30</v>
      </c>
      <c r="H436" s="62">
        <f t="shared" si="68"/>
        <v>5</v>
      </c>
      <c r="I436" s="1238">
        <f t="shared" si="69"/>
        <v>5</v>
      </c>
      <c r="J436" s="1326"/>
      <c r="K436" s="1486">
        <v>45280</v>
      </c>
      <c r="L436" s="1110" t="s">
        <v>2121</v>
      </c>
    </row>
    <row r="437" spans="1:16" ht="18.75" customHeight="1" x14ac:dyDescent="0.25">
      <c r="A437" s="1401"/>
      <c r="B437" s="1402"/>
      <c r="C437" s="12" t="s">
        <v>220</v>
      </c>
      <c r="D437" s="1152" t="s">
        <v>21</v>
      </c>
      <c r="E437" s="129" t="s">
        <v>246</v>
      </c>
      <c r="F437" s="130" t="s">
        <v>247</v>
      </c>
      <c r="G437" s="128">
        <v>26</v>
      </c>
      <c r="H437" s="62">
        <f t="shared" si="68"/>
        <v>4.333333333333333</v>
      </c>
      <c r="I437" s="1238">
        <f t="shared" si="69"/>
        <v>5</v>
      </c>
      <c r="J437" s="1326"/>
      <c r="K437" s="1486">
        <v>45280</v>
      </c>
      <c r="L437" s="1110" t="s">
        <v>2121</v>
      </c>
    </row>
    <row r="438" spans="1:16" ht="18.75" customHeight="1" x14ac:dyDescent="0.25">
      <c r="A438" s="1112" t="s">
        <v>103</v>
      </c>
      <c r="B438" s="1112" t="s">
        <v>77</v>
      </c>
      <c r="C438" s="12"/>
      <c r="D438" s="112"/>
      <c r="E438" s="39"/>
      <c r="F438" s="40"/>
      <c r="G438" s="12"/>
      <c r="H438" s="12"/>
      <c r="I438" s="1226"/>
      <c r="J438" s="1313"/>
      <c r="K438" s="1477"/>
      <c r="L438" s="1108"/>
    </row>
    <row r="439" spans="1:16" ht="18.75" x14ac:dyDescent="0.3">
      <c r="A439" s="57"/>
      <c r="B439" s="57"/>
      <c r="C439" s="12"/>
      <c r="D439" s="112"/>
      <c r="E439" s="39"/>
      <c r="F439" s="40"/>
      <c r="G439" s="12"/>
      <c r="H439" s="588"/>
      <c r="I439" s="1226"/>
      <c r="J439" s="1313"/>
      <c r="K439" s="1478"/>
      <c r="L439" s="199"/>
    </row>
    <row r="440" spans="1:16" ht="18.75" customHeight="1" x14ac:dyDescent="0.25">
      <c r="A440" s="1406">
        <v>50</v>
      </c>
      <c r="B440" s="1409">
        <v>9</v>
      </c>
      <c r="C440" s="12" t="s">
        <v>322</v>
      </c>
      <c r="D440" s="759" t="s">
        <v>21</v>
      </c>
      <c r="E440" s="755" t="s">
        <v>72</v>
      </c>
      <c r="F440" s="756" t="s">
        <v>276</v>
      </c>
      <c r="G440" s="754">
        <v>31</v>
      </c>
      <c r="H440" s="80">
        <f t="shared" ref="H440:H445" si="70">G440/6</f>
        <v>5.166666666666667</v>
      </c>
      <c r="I440" s="1251">
        <f t="shared" ref="I440:I445" si="71">ROUNDUP(H440,0)</f>
        <v>6</v>
      </c>
      <c r="J440" s="1383">
        <f>SUM(I440:I445)</f>
        <v>69</v>
      </c>
      <c r="K440" s="1456">
        <v>45301</v>
      </c>
      <c r="L440" s="1111" t="s">
        <v>2122</v>
      </c>
    </row>
    <row r="441" spans="1:16" ht="18.75" customHeight="1" x14ac:dyDescent="0.25">
      <c r="A441" s="1407"/>
      <c r="B441" s="1410"/>
      <c r="C441" s="12" t="s">
        <v>322</v>
      </c>
      <c r="D441" s="759" t="s">
        <v>21</v>
      </c>
      <c r="E441" s="755" t="s">
        <v>280</v>
      </c>
      <c r="F441" s="756" t="s">
        <v>276</v>
      </c>
      <c r="G441" s="754">
        <v>38</v>
      </c>
      <c r="H441" s="80">
        <f t="shared" si="70"/>
        <v>6.333333333333333</v>
      </c>
      <c r="I441" s="1251">
        <f t="shared" si="71"/>
        <v>7</v>
      </c>
      <c r="J441" s="1383"/>
      <c r="K441" s="1456">
        <v>45301</v>
      </c>
      <c r="L441" s="199" t="s">
        <v>2122</v>
      </c>
    </row>
    <row r="442" spans="1:16" ht="18.75" customHeight="1" x14ac:dyDescent="0.25">
      <c r="A442" s="1407"/>
      <c r="B442" s="1410"/>
      <c r="C442" s="12" t="s">
        <v>322</v>
      </c>
      <c r="D442" s="759" t="s">
        <v>21</v>
      </c>
      <c r="E442" s="755" t="s">
        <v>282</v>
      </c>
      <c r="F442" s="756" t="s">
        <v>283</v>
      </c>
      <c r="G442" s="759">
        <v>48</v>
      </c>
      <c r="H442" s="80">
        <f t="shared" si="70"/>
        <v>8</v>
      </c>
      <c r="I442" s="1288">
        <f t="shared" si="71"/>
        <v>8</v>
      </c>
      <c r="J442" s="1384"/>
      <c r="K442" s="1456">
        <v>45301</v>
      </c>
      <c r="L442" s="199" t="s">
        <v>2122</v>
      </c>
    </row>
    <row r="443" spans="1:16" ht="18.75" customHeight="1" x14ac:dyDescent="0.25">
      <c r="A443" s="1407"/>
      <c r="B443" s="1410"/>
      <c r="C443" s="12" t="s">
        <v>322</v>
      </c>
      <c r="D443" s="1204" t="s">
        <v>50</v>
      </c>
      <c r="E443" s="762" t="s">
        <v>286</v>
      </c>
      <c r="F443" s="763" t="s">
        <v>287</v>
      </c>
      <c r="G443" s="761">
        <v>179</v>
      </c>
      <c r="H443" s="80">
        <f t="shared" si="70"/>
        <v>29.833333333333332</v>
      </c>
      <c r="I443" s="1289">
        <f t="shared" si="71"/>
        <v>30</v>
      </c>
      <c r="J443" s="1385"/>
      <c r="K443" s="1456">
        <v>45301</v>
      </c>
      <c r="L443" s="199" t="s">
        <v>2122</v>
      </c>
    </row>
    <row r="444" spans="1:16" ht="18.75" customHeight="1" x14ac:dyDescent="0.25">
      <c r="A444" s="1407"/>
      <c r="B444" s="1410"/>
      <c r="C444" s="12" t="s">
        <v>322</v>
      </c>
      <c r="D444" s="1204" t="s">
        <v>21</v>
      </c>
      <c r="E444" s="762" t="s">
        <v>291</v>
      </c>
      <c r="F444" s="763" t="s">
        <v>287</v>
      </c>
      <c r="G444" s="761">
        <v>53</v>
      </c>
      <c r="H444" s="80">
        <f t="shared" si="70"/>
        <v>8.8333333333333339</v>
      </c>
      <c r="I444" s="1289">
        <f t="shared" si="71"/>
        <v>9</v>
      </c>
      <c r="J444" s="1385"/>
      <c r="K444" s="1456">
        <v>45301</v>
      </c>
      <c r="L444" s="199" t="s">
        <v>2122</v>
      </c>
      <c r="P444" s="177"/>
    </row>
    <row r="445" spans="1:16" ht="18.75" customHeight="1" x14ac:dyDescent="0.25">
      <c r="A445" s="1408"/>
      <c r="B445" s="1411"/>
      <c r="C445" s="12" t="s">
        <v>322</v>
      </c>
      <c r="D445" s="1205" t="s">
        <v>32</v>
      </c>
      <c r="E445" s="762" t="s">
        <v>300</v>
      </c>
      <c r="F445" s="762" t="s">
        <v>301</v>
      </c>
      <c r="G445" s="765">
        <v>49</v>
      </c>
      <c r="H445" s="80">
        <f t="shared" si="70"/>
        <v>8.1666666666666661</v>
      </c>
      <c r="I445" s="1289">
        <f t="shared" si="71"/>
        <v>9</v>
      </c>
      <c r="J445" s="1385"/>
      <c r="K445" s="1456">
        <v>45301</v>
      </c>
      <c r="L445" s="199" t="s">
        <v>2122</v>
      </c>
      <c r="N445" s="158"/>
      <c r="P445" s="177"/>
    </row>
    <row r="446" spans="1:16" ht="18.75" customHeight="1" x14ac:dyDescent="0.25">
      <c r="A446" s="1113" t="s">
        <v>77</v>
      </c>
      <c r="B446" s="1112" t="s">
        <v>54</v>
      </c>
      <c r="C446" s="12"/>
      <c r="D446" s="1157"/>
      <c r="E446" s="39"/>
      <c r="F446" s="39"/>
      <c r="G446" s="76"/>
      <c r="H446" s="12"/>
      <c r="I446" s="1226"/>
      <c r="J446" s="1313"/>
      <c r="K446" s="1477"/>
      <c r="L446" s="1108"/>
      <c r="N446" s="158"/>
      <c r="P446" s="177"/>
    </row>
    <row r="447" spans="1:16" ht="18.75" x14ac:dyDescent="0.3">
      <c r="A447" s="57"/>
      <c r="B447" s="57"/>
      <c r="C447" s="12"/>
      <c r="D447" s="1157"/>
      <c r="E447" s="39"/>
      <c r="F447" s="39"/>
      <c r="G447" s="76"/>
      <c r="H447" s="588"/>
      <c r="I447" s="1226"/>
      <c r="J447" s="1313"/>
      <c r="K447" s="1485"/>
      <c r="L447" s="199"/>
    </row>
    <row r="448" spans="1:16" ht="18.75" customHeight="1" x14ac:dyDescent="0.25">
      <c r="A448" s="1401">
        <v>51</v>
      </c>
      <c r="B448" s="1402">
        <v>10</v>
      </c>
      <c r="C448" s="12" t="s">
        <v>303</v>
      </c>
      <c r="D448" s="1159" t="s">
        <v>35</v>
      </c>
      <c r="E448" s="182" t="s">
        <v>305</v>
      </c>
      <c r="F448" s="183" t="s">
        <v>306</v>
      </c>
      <c r="G448" s="184">
        <v>99</v>
      </c>
      <c r="H448" s="62">
        <f t="shared" ref="H448:H455" si="72">G448/6</f>
        <v>16.5</v>
      </c>
      <c r="I448" s="1243">
        <f t="shared" ref="I448:I455" si="73">ROUNDUP(H448,0)</f>
        <v>17</v>
      </c>
      <c r="J448" s="1332">
        <f>SUM(I448:I455)</f>
        <v>78</v>
      </c>
      <c r="K448" s="1462">
        <v>45301</v>
      </c>
      <c r="L448" s="1111" t="s">
        <v>2123</v>
      </c>
    </row>
    <row r="449" spans="1:27" ht="18.75" customHeight="1" x14ac:dyDescent="0.25">
      <c r="A449" s="1401"/>
      <c r="B449" s="1402"/>
      <c r="C449" s="12" t="s">
        <v>303</v>
      </c>
      <c r="D449" s="1159" t="s">
        <v>21</v>
      </c>
      <c r="E449" s="182" t="s">
        <v>310</v>
      </c>
      <c r="F449" s="183" t="s">
        <v>311</v>
      </c>
      <c r="G449" s="184">
        <v>43</v>
      </c>
      <c r="H449" s="62">
        <f t="shared" si="72"/>
        <v>7.166666666666667</v>
      </c>
      <c r="I449" s="1243">
        <f t="shared" si="73"/>
        <v>8</v>
      </c>
      <c r="J449" s="1332"/>
      <c r="K449" s="1462">
        <v>45301</v>
      </c>
      <c r="L449" s="199" t="s">
        <v>2123</v>
      </c>
    </row>
    <row r="450" spans="1:27" ht="18.75" customHeight="1" x14ac:dyDescent="0.25">
      <c r="A450" s="1401"/>
      <c r="B450" s="1402"/>
      <c r="C450" s="12" t="s">
        <v>303</v>
      </c>
      <c r="D450" s="1159" t="s">
        <v>21</v>
      </c>
      <c r="E450" s="182" t="s">
        <v>313</v>
      </c>
      <c r="F450" s="183" t="s">
        <v>314</v>
      </c>
      <c r="G450" s="184">
        <v>35</v>
      </c>
      <c r="H450" s="62">
        <f t="shared" si="72"/>
        <v>5.833333333333333</v>
      </c>
      <c r="I450" s="1243">
        <f t="shared" si="73"/>
        <v>6</v>
      </c>
      <c r="J450" s="1332"/>
      <c r="K450" s="1462">
        <v>45301</v>
      </c>
      <c r="L450" s="199" t="s">
        <v>2123</v>
      </c>
    </row>
    <row r="451" spans="1:27" ht="18.75" customHeight="1" x14ac:dyDescent="0.25">
      <c r="A451" s="1401"/>
      <c r="B451" s="1402"/>
      <c r="C451" s="12" t="s">
        <v>303</v>
      </c>
      <c r="D451" s="1159" t="s">
        <v>21</v>
      </c>
      <c r="E451" s="182" t="s">
        <v>316</v>
      </c>
      <c r="F451" s="183" t="s">
        <v>317</v>
      </c>
      <c r="G451" s="184">
        <v>25</v>
      </c>
      <c r="H451" s="62">
        <f t="shared" si="72"/>
        <v>4.166666666666667</v>
      </c>
      <c r="I451" s="1243">
        <f t="shared" si="73"/>
        <v>5</v>
      </c>
      <c r="J451" s="1332"/>
      <c r="K451" s="1462">
        <v>45301</v>
      </c>
      <c r="L451" s="199" t="s">
        <v>2123</v>
      </c>
    </row>
    <row r="452" spans="1:27" ht="18.75" customHeight="1" x14ac:dyDescent="0.25">
      <c r="A452" s="1401"/>
      <c r="B452" s="1402"/>
      <c r="C452" s="12" t="s">
        <v>303</v>
      </c>
      <c r="D452" s="1160" t="s">
        <v>21</v>
      </c>
      <c r="E452" s="189" t="s">
        <v>319</v>
      </c>
      <c r="F452" s="190" t="s">
        <v>320</v>
      </c>
      <c r="G452" s="188">
        <v>34</v>
      </c>
      <c r="H452" s="62">
        <f t="shared" si="72"/>
        <v>5.666666666666667</v>
      </c>
      <c r="I452" s="1244">
        <f t="shared" si="73"/>
        <v>6</v>
      </c>
      <c r="J452" s="1333"/>
      <c r="K452" s="1462">
        <v>45301</v>
      </c>
      <c r="L452" s="199" t="s">
        <v>2123</v>
      </c>
    </row>
    <row r="453" spans="1:27" ht="18.75" customHeight="1" x14ac:dyDescent="0.25">
      <c r="A453" s="1401"/>
      <c r="B453" s="1402"/>
      <c r="C453" s="12" t="s">
        <v>303</v>
      </c>
      <c r="D453" s="1161" t="s">
        <v>21</v>
      </c>
      <c r="E453" s="196" t="s">
        <v>327</v>
      </c>
      <c r="F453" s="197" t="s">
        <v>328</v>
      </c>
      <c r="G453" s="195">
        <v>66</v>
      </c>
      <c r="H453" s="62">
        <f t="shared" si="72"/>
        <v>11</v>
      </c>
      <c r="I453" s="1245">
        <f t="shared" si="73"/>
        <v>11</v>
      </c>
      <c r="J453" s="1334"/>
      <c r="K453" s="1462">
        <v>45301</v>
      </c>
      <c r="L453" s="199" t="s">
        <v>2123</v>
      </c>
    </row>
    <row r="454" spans="1:27" ht="18.75" customHeight="1" x14ac:dyDescent="0.25">
      <c r="A454" s="1401"/>
      <c r="B454" s="1402"/>
      <c r="C454" s="12" t="s">
        <v>303</v>
      </c>
      <c r="D454" s="1161" t="s">
        <v>21</v>
      </c>
      <c r="E454" s="196" t="s">
        <v>330</v>
      </c>
      <c r="F454" s="197" t="s">
        <v>306</v>
      </c>
      <c r="G454" s="195">
        <v>45</v>
      </c>
      <c r="H454" s="62">
        <f t="shared" si="72"/>
        <v>7.5</v>
      </c>
      <c r="I454" s="1245">
        <f t="shared" si="73"/>
        <v>8</v>
      </c>
      <c r="J454" s="1334"/>
      <c r="K454" s="1462">
        <v>45301</v>
      </c>
      <c r="L454" s="199" t="s">
        <v>2123</v>
      </c>
    </row>
    <row r="455" spans="1:27" ht="18.75" customHeight="1" x14ac:dyDescent="0.25">
      <c r="A455" s="1401"/>
      <c r="B455" s="1402"/>
      <c r="C455" s="12" t="s">
        <v>303</v>
      </c>
      <c r="D455" s="1161" t="s">
        <v>50</v>
      </c>
      <c r="E455" s="196" t="s">
        <v>330</v>
      </c>
      <c r="F455" s="197" t="s">
        <v>306</v>
      </c>
      <c r="G455" s="195">
        <v>98</v>
      </c>
      <c r="H455" s="62">
        <f t="shared" si="72"/>
        <v>16.333333333333332</v>
      </c>
      <c r="I455" s="1245">
        <f t="shared" si="73"/>
        <v>17</v>
      </c>
      <c r="J455" s="1334"/>
      <c r="K455" s="1462">
        <v>45301</v>
      </c>
      <c r="L455" s="199" t="s">
        <v>2123</v>
      </c>
    </row>
    <row r="456" spans="1:27" ht="18.75" x14ac:dyDescent="0.3">
      <c r="A456" s="1121" t="s">
        <v>54</v>
      </c>
      <c r="B456" s="1121" t="s">
        <v>55</v>
      </c>
      <c r="C456" s="12"/>
      <c r="D456" s="112"/>
      <c r="E456" s="39"/>
      <c r="F456" s="40"/>
      <c r="G456" s="12"/>
      <c r="H456" s="588"/>
      <c r="I456" s="1226"/>
      <c r="J456" s="1313"/>
      <c r="K456" s="1469"/>
      <c r="L456" s="1108"/>
    </row>
    <row r="457" spans="1:27" ht="18.75" x14ac:dyDescent="0.3">
      <c r="A457" s="57"/>
      <c r="B457" s="57"/>
      <c r="C457" s="12"/>
      <c r="D457" s="112"/>
      <c r="E457" s="39"/>
      <c r="F457" s="40"/>
      <c r="G457" s="12"/>
      <c r="H457" s="588"/>
      <c r="I457" s="1226"/>
      <c r="J457" s="1313"/>
      <c r="K457" s="42"/>
      <c r="L457" s="199"/>
    </row>
    <row r="458" spans="1:27" ht="18.75" customHeight="1" x14ac:dyDescent="0.25">
      <c r="A458" s="1419">
        <v>52</v>
      </c>
      <c r="B458" s="1401">
        <v>11</v>
      </c>
      <c r="C458" s="12" t="s">
        <v>20</v>
      </c>
      <c r="D458" s="1162" t="s">
        <v>21</v>
      </c>
      <c r="E458" s="784" t="s">
        <v>22</v>
      </c>
      <c r="F458" s="785" t="s">
        <v>23</v>
      </c>
      <c r="G458" s="783">
        <v>41</v>
      </c>
      <c r="H458" s="779">
        <f t="shared" ref="H458:H465" si="74">G458/6</f>
        <v>6.833333333333333</v>
      </c>
      <c r="I458" s="1246">
        <f t="shared" ref="I458:I465" si="75">ROUNDUP(H458,0)</f>
        <v>7</v>
      </c>
      <c r="J458" s="1335">
        <f>SUM(I458:I465)</f>
        <v>75</v>
      </c>
      <c r="K458" s="1461">
        <v>45301</v>
      </c>
      <c r="L458" s="1111" t="s">
        <v>2124</v>
      </c>
    </row>
    <row r="459" spans="1:27" ht="18.75" customHeight="1" x14ac:dyDescent="0.25">
      <c r="A459" s="1401"/>
      <c r="B459" s="1401"/>
      <c r="C459" s="12" t="s">
        <v>20</v>
      </c>
      <c r="D459" s="1162" t="s">
        <v>21</v>
      </c>
      <c r="E459" s="784" t="s">
        <v>29</v>
      </c>
      <c r="F459" s="785" t="s">
        <v>30</v>
      </c>
      <c r="G459" s="783">
        <v>18</v>
      </c>
      <c r="H459" s="779">
        <f t="shared" si="74"/>
        <v>3</v>
      </c>
      <c r="I459" s="1246">
        <f t="shared" si="75"/>
        <v>3</v>
      </c>
      <c r="J459" s="1335"/>
      <c r="K459" s="1461">
        <v>45301</v>
      </c>
      <c r="L459" s="199" t="s">
        <v>2124</v>
      </c>
    </row>
    <row r="460" spans="1:27" ht="18.75" customHeight="1" x14ac:dyDescent="0.25">
      <c r="A460" s="1401"/>
      <c r="B460" s="1401"/>
      <c r="C460" s="12" t="s">
        <v>20</v>
      </c>
      <c r="D460" s="1162" t="s">
        <v>32</v>
      </c>
      <c r="E460" s="1068" t="s">
        <v>33</v>
      </c>
      <c r="F460" s="785" t="s">
        <v>30</v>
      </c>
      <c r="G460" s="1069">
        <v>34</v>
      </c>
      <c r="H460" s="779">
        <f t="shared" si="74"/>
        <v>5.666666666666667</v>
      </c>
      <c r="I460" s="1246">
        <f t="shared" si="75"/>
        <v>6</v>
      </c>
      <c r="J460" s="1335"/>
      <c r="K460" s="1461">
        <v>45301</v>
      </c>
      <c r="L460" s="199" t="s">
        <v>2124</v>
      </c>
    </row>
    <row r="461" spans="1:27" s="834" customFormat="1" ht="18.75" customHeight="1" x14ac:dyDescent="0.25">
      <c r="A461" s="1401"/>
      <c r="B461" s="1401"/>
      <c r="C461" s="12" t="s">
        <v>20</v>
      </c>
      <c r="D461" s="1163" t="s">
        <v>35</v>
      </c>
      <c r="E461" s="777" t="s">
        <v>36</v>
      </c>
      <c r="F461" s="778" t="s">
        <v>37</v>
      </c>
      <c r="G461" s="776">
        <v>137</v>
      </c>
      <c r="H461" s="779">
        <f t="shared" si="74"/>
        <v>22.833333333333332</v>
      </c>
      <c r="I461" s="1247">
        <f t="shared" si="75"/>
        <v>23</v>
      </c>
      <c r="J461" s="1336"/>
      <c r="K461" s="1461">
        <v>45301</v>
      </c>
      <c r="L461" s="199" t="s">
        <v>2124</v>
      </c>
      <c r="M461" s="603"/>
      <c r="N461" s="1063"/>
      <c r="O461" s="603"/>
      <c r="P461" s="603"/>
      <c r="Q461" s="603"/>
      <c r="R461" s="603"/>
      <c r="S461" s="603"/>
      <c r="T461" s="603"/>
      <c r="U461" s="603"/>
      <c r="V461" s="603"/>
      <c r="W461" s="603"/>
      <c r="X461" s="603"/>
      <c r="Y461" s="603"/>
      <c r="Z461" s="603"/>
      <c r="AA461" s="603"/>
    </row>
    <row r="462" spans="1:27" s="834" customFormat="1" ht="18.75" customHeight="1" x14ac:dyDescent="0.25">
      <c r="A462" s="1401"/>
      <c r="B462" s="1401"/>
      <c r="C462" s="12" t="s">
        <v>20</v>
      </c>
      <c r="D462" s="1164" t="s">
        <v>21</v>
      </c>
      <c r="E462" s="777" t="s">
        <v>40</v>
      </c>
      <c r="F462" s="778" t="s">
        <v>41</v>
      </c>
      <c r="G462" s="776">
        <v>71</v>
      </c>
      <c r="H462" s="779">
        <f t="shared" si="74"/>
        <v>11.833333333333334</v>
      </c>
      <c r="I462" s="1247">
        <f t="shared" si="75"/>
        <v>12</v>
      </c>
      <c r="J462" s="1336"/>
      <c r="K462" s="1461">
        <v>45301</v>
      </c>
      <c r="L462" s="199" t="s">
        <v>2124</v>
      </c>
      <c r="M462" s="603"/>
      <c r="N462" s="1063"/>
      <c r="O462" s="603"/>
      <c r="P462" s="603"/>
      <c r="Q462" s="603"/>
      <c r="R462" s="603"/>
      <c r="S462" s="603"/>
      <c r="T462" s="603"/>
      <c r="U462" s="603"/>
      <c r="V462" s="603"/>
      <c r="W462" s="603"/>
      <c r="X462" s="603"/>
      <c r="Y462" s="603"/>
      <c r="Z462" s="603"/>
      <c r="AA462" s="603"/>
    </row>
    <row r="463" spans="1:27" s="834" customFormat="1" ht="18.75" customHeight="1" x14ac:dyDescent="0.25">
      <c r="A463" s="1401"/>
      <c r="B463" s="1401"/>
      <c r="C463" s="12" t="s">
        <v>20</v>
      </c>
      <c r="D463" s="1164" t="s">
        <v>21</v>
      </c>
      <c r="E463" s="777" t="s">
        <v>43</v>
      </c>
      <c r="F463" s="778" t="s">
        <v>41</v>
      </c>
      <c r="G463" s="776">
        <v>51</v>
      </c>
      <c r="H463" s="779">
        <f t="shared" si="74"/>
        <v>8.5</v>
      </c>
      <c r="I463" s="1247">
        <f t="shared" si="75"/>
        <v>9</v>
      </c>
      <c r="J463" s="1336"/>
      <c r="K463" s="1461">
        <v>45301</v>
      </c>
      <c r="L463" s="199" t="s">
        <v>2124</v>
      </c>
      <c r="M463" s="603"/>
      <c r="N463" s="1063"/>
      <c r="O463" s="603"/>
      <c r="P463" s="603"/>
      <c r="Q463" s="603"/>
      <c r="R463" s="603"/>
      <c r="S463" s="603"/>
      <c r="T463" s="603"/>
      <c r="U463" s="603"/>
      <c r="V463" s="603"/>
      <c r="W463" s="603"/>
      <c r="X463" s="603"/>
      <c r="Y463" s="603"/>
      <c r="Z463" s="603"/>
      <c r="AA463" s="603"/>
    </row>
    <row r="464" spans="1:27" s="834" customFormat="1" ht="18.75" customHeight="1" x14ac:dyDescent="0.25">
      <c r="A464" s="1401"/>
      <c r="B464" s="1401"/>
      <c r="C464" s="12" t="s">
        <v>20</v>
      </c>
      <c r="D464" s="1164" t="s">
        <v>45</v>
      </c>
      <c r="E464" s="777" t="s">
        <v>46</v>
      </c>
      <c r="F464" s="778" t="s">
        <v>37</v>
      </c>
      <c r="G464" s="1070">
        <v>40</v>
      </c>
      <c r="H464" s="779">
        <f t="shared" si="74"/>
        <v>6.666666666666667</v>
      </c>
      <c r="I464" s="1247">
        <f t="shared" si="75"/>
        <v>7</v>
      </c>
      <c r="J464" s="1336"/>
      <c r="K464" s="1461">
        <v>45301</v>
      </c>
      <c r="L464" s="199" t="s">
        <v>2124</v>
      </c>
      <c r="M464" s="603"/>
      <c r="N464" s="1063"/>
      <c r="O464" s="603"/>
      <c r="P464" s="603"/>
      <c r="Q464" s="603"/>
      <c r="R464" s="603"/>
      <c r="S464" s="603"/>
      <c r="T464" s="603"/>
      <c r="U464" s="603"/>
      <c r="V464" s="603"/>
      <c r="W464" s="603"/>
      <c r="X464" s="603"/>
      <c r="Y464" s="603"/>
      <c r="Z464" s="603"/>
      <c r="AA464" s="603"/>
    </row>
    <row r="465" spans="1:27" s="834" customFormat="1" ht="18.75" customHeight="1" x14ac:dyDescent="0.25">
      <c r="A465" s="1401"/>
      <c r="B465" s="1401"/>
      <c r="C465" s="36" t="s">
        <v>48</v>
      </c>
      <c r="D465" s="1162" t="s">
        <v>50</v>
      </c>
      <c r="E465" s="784" t="s">
        <v>51</v>
      </c>
      <c r="F465" s="785" t="s">
        <v>52</v>
      </c>
      <c r="G465" s="783">
        <v>43</v>
      </c>
      <c r="H465" s="779">
        <f t="shared" si="74"/>
        <v>7.166666666666667</v>
      </c>
      <c r="I465" s="1246">
        <f t="shared" si="75"/>
        <v>8</v>
      </c>
      <c r="J465" s="1335"/>
      <c r="K465" s="1461">
        <v>45301</v>
      </c>
      <c r="L465" s="199" t="s">
        <v>2124</v>
      </c>
      <c r="M465" s="603"/>
      <c r="N465" s="1063"/>
      <c r="O465" s="603"/>
      <c r="P465" s="603"/>
      <c r="Q465" s="603"/>
      <c r="R465" s="603"/>
      <c r="S465" s="603"/>
      <c r="T465" s="603"/>
      <c r="U465" s="603"/>
      <c r="V465" s="603"/>
      <c r="W465" s="603"/>
      <c r="X465" s="603"/>
      <c r="Y465" s="603"/>
      <c r="Z465" s="603"/>
      <c r="AA465" s="603"/>
    </row>
    <row r="466" spans="1:27" ht="18.75" customHeight="1" x14ac:dyDescent="0.3">
      <c r="A466" s="1112" t="s">
        <v>55</v>
      </c>
      <c r="B466" s="1112" t="s">
        <v>103</v>
      </c>
      <c r="C466" s="12"/>
      <c r="D466" s="1206"/>
      <c r="E466" s="39"/>
      <c r="F466" s="40"/>
      <c r="G466" s="12"/>
      <c r="H466" s="12"/>
      <c r="I466" s="1226"/>
      <c r="J466" s="1313"/>
      <c r="K466" s="1453"/>
      <c r="L466" s="1108"/>
      <c r="N466" s="158"/>
    </row>
    <row r="467" spans="1:27" ht="18.75" x14ac:dyDescent="0.3">
      <c r="A467" s="57"/>
      <c r="B467" s="57"/>
      <c r="C467" s="12"/>
      <c r="D467" s="112"/>
      <c r="E467" s="39"/>
      <c r="F467" s="40"/>
      <c r="G467" s="12"/>
      <c r="H467" s="588"/>
      <c r="I467" s="1226"/>
      <c r="J467" s="1313"/>
      <c r="K467" s="42"/>
      <c r="L467" s="199"/>
    </row>
    <row r="468" spans="1:27" ht="18.75" customHeight="1" x14ac:dyDescent="0.25">
      <c r="A468" s="1420">
        <v>53</v>
      </c>
      <c r="B468" s="1406">
        <v>14</v>
      </c>
      <c r="C468" s="12" t="s">
        <v>56</v>
      </c>
      <c r="D468" s="1193" t="s">
        <v>21</v>
      </c>
      <c r="E468" s="375" t="s">
        <v>57</v>
      </c>
      <c r="F468" s="376" t="s">
        <v>58</v>
      </c>
      <c r="G468" s="377">
        <v>38</v>
      </c>
      <c r="H468" s="377">
        <f t="shared" ref="H468:H473" si="76">G468/6</f>
        <v>6.333333333333333</v>
      </c>
      <c r="I468" s="1279">
        <f t="shared" ref="I468:I473" si="77">ROUNDUP(H468,0)</f>
        <v>7</v>
      </c>
      <c r="J468" s="1370">
        <f>SUM(I468:I473)</f>
        <v>74</v>
      </c>
      <c r="K468" s="1466">
        <v>45301</v>
      </c>
      <c r="L468" s="1111" t="s">
        <v>2125</v>
      </c>
    </row>
    <row r="469" spans="1:27" ht="18.75" customHeight="1" x14ac:dyDescent="0.25">
      <c r="A469" s="1421"/>
      <c r="B469" s="1407"/>
      <c r="C469" s="12" t="s">
        <v>56</v>
      </c>
      <c r="D469" s="1193" t="s">
        <v>21</v>
      </c>
      <c r="E469" s="375" t="s">
        <v>43</v>
      </c>
      <c r="F469" s="376" t="s">
        <v>58</v>
      </c>
      <c r="G469" s="377">
        <v>29</v>
      </c>
      <c r="H469" s="377">
        <f t="shared" si="76"/>
        <v>4.833333333333333</v>
      </c>
      <c r="I469" s="1279">
        <f t="shared" si="77"/>
        <v>5</v>
      </c>
      <c r="J469" s="1370"/>
      <c r="K469" s="1466">
        <v>45301</v>
      </c>
      <c r="L469" s="199" t="s">
        <v>2125</v>
      </c>
    </row>
    <row r="470" spans="1:27" ht="18.75" customHeight="1" x14ac:dyDescent="0.25">
      <c r="A470" s="1421"/>
      <c r="B470" s="1407"/>
      <c r="C470" s="12" t="s">
        <v>56</v>
      </c>
      <c r="D470" s="1193" t="s">
        <v>50</v>
      </c>
      <c r="E470" s="375" t="s">
        <v>66</v>
      </c>
      <c r="F470" s="376" t="s">
        <v>58</v>
      </c>
      <c r="G470" s="377">
        <v>110</v>
      </c>
      <c r="H470" s="377">
        <f t="shared" si="76"/>
        <v>18.333333333333332</v>
      </c>
      <c r="I470" s="1279">
        <f t="shared" si="77"/>
        <v>19</v>
      </c>
      <c r="J470" s="1370"/>
      <c r="K470" s="1466">
        <v>45301</v>
      </c>
      <c r="L470" s="199" t="s">
        <v>2125</v>
      </c>
    </row>
    <row r="471" spans="1:27" ht="18.75" customHeight="1" x14ac:dyDescent="0.25">
      <c r="A471" s="1421"/>
      <c r="B471" s="1407"/>
      <c r="C471" s="12" t="s">
        <v>56</v>
      </c>
      <c r="D471" s="1160" t="s">
        <v>21</v>
      </c>
      <c r="E471" s="189" t="s">
        <v>69</v>
      </c>
      <c r="F471" s="190" t="s">
        <v>70</v>
      </c>
      <c r="G471" s="188">
        <v>64</v>
      </c>
      <c r="H471" s="377">
        <f t="shared" si="76"/>
        <v>10.666666666666666</v>
      </c>
      <c r="I471" s="1244">
        <f t="shared" si="77"/>
        <v>11</v>
      </c>
      <c r="J471" s="1333"/>
      <c r="K471" s="1466">
        <v>45301</v>
      </c>
      <c r="L471" s="199" t="s">
        <v>2125</v>
      </c>
    </row>
    <row r="472" spans="1:27" ht="18.75" customHeight="1" x14ac:dyDescent="0.25">
      <c r="A472" s="1421"/>
      <c r="B472" s="1407"/>
      <c r="C472" s="12" t="s">
        <v>56</v>
      </c>
      <c r="D472" s="1160" t="s">
        <v>21</v>
      </c>
      <c r="E472" s="189" t="s">
        <v>72</v>
      </c>
      <c r="F472" s="190" t="s">
        <v>73</v>
      </c>
      <c r="G472" s="188">
        <v>34</v>
      </c>
      <c r="H472" s="377">
        <f t="shared" si="76"/>
        <v>5.666666666666667</v>
      </c>
      <c r="I472" s="1244">
        <f t="shared" si="77"/>
        <v>6</v>
      </c>
      <c r="J472" s="1333"/>
      <c r="K472" s="1466">
        <v>45301</v>
      </c>
      <c r="L472" s="199" t="s">
        <v>2125</v>
      </c>
    </row>
    <row r="473" spans="1:27" ht="18.75" customHeight="1" x14ac:dyDescent="0.25">
      <c r="A473" s="1422"/>
      <c r="B473" s="1408"/>
      <c r="C473" s="12" t="s">
        <v>56</v>
      </c>
      <c r="D473" s="1207" t="s">
        <v>35</v>
      </c>
      <c r="E473" s="189" t="s">
        <v>75</v>
      </c>
      <c r="F473" s="190" t="s">
        <v>73</v>
      </c>
      <c r="G473" s="188">
        <v>154</v>
      </c>
      <c r="H473" s="377">
        <f t="shared" si="76"/>
        <v>25.666666666666668</v>
      </c>
      <c r="I473" s="1244">
        <f t="shared" si="77"/>
        <v>26</v>
      </c>
      <c r="J473" s="1333"/>
      <c r="K473" s="1466">
        <v>45301</v>
      </c>
      <c r="L473" s="199" t="s">
        <v>2125</v>
      </c>
    </row>
    <row r="474" spans="1:27" ht="18.75" customHeight="1" x14ac:dyDescent="0.3">
      <c r="A474" s="1307" t="s">
        <v>103</v>
      </c>
      <c r="B474" s="1307" t="s">
        <v>103</v>
      </c>
      <c r="C474" s="12"/>
      <c r="D474" s="1206"/>
      <c r="E474" s="39"/>
      <c r="F474" s="40"/>
      <c r="G474" s="12"/>
      <c r="H474" s="12"/>
      <c r="I474" s="1226"/>
      <c r="J474" s="1313"/>
      <c r="K474" s="1453"/>
      <c r="L474" s="1108"/>
    </row>
    <row r="475" spans="1:27" ht="18.75" x14ac:dyDescent="0.3">
      <c r="A475" s="57"/>
      <c r="B475" s="57"/>
      <c r="C475" s="12"/>
      <c r="D475" s="112"/>
      <c r="E475" s="12"/>
      <c r="F475" s="12"/>
      <c r="G475" s="12"/>
      <c r="H475" s="588"/>
      <c r="I475" s="1226"/>
      <c r="J475" s="1313"/>
      <c r="K475" s="42"/>
      <c r="L475" s="199"/>
    </row>
    <row r="476" spans="1:27" ht="18.75" customHeight="1" x14ac:dyDescent="0.25">
      <c r="A476" s="1420">
        <v>54</v>
      </c>
      <c r="B476" s="1409">
        <v>18</v>
      </c>
      <c r="C476" s="12" t="s">
        <v>497</v>
      </c>
      <c r="D476" s="1152" t="s">
        <v>50</v>
      </c>
      <c r="E476" s="129" t="s">
        <v>499</v>
      </c>
      <c r="F476" s="130" t="s">
        <v>500</v>
      </c>
      <c r="G476" s="128">
        <v>66</v>
      </c>
      <c r="H476" s="62">
        <f t="shared" ref="H476:H483" si="78">G476/6</f>
        <v>11</v>
      </c>
      <c r="I476" s="1238">
        <f>ROUNDUP(H476,0)</f>
        <v>11</v>
      </c>
      <c r="J476" s="1326">
        <f>SUM(I476:I483)</f>
        <v>68</v>
      </c>
      <c r="K476" s="1461">
        <v>45308</v>
      </c>
      <c r="L476" s="1111" t="s">
        <v>2126</v>
      </c>
    </row>
    <row r="477" spans="1:27" ht="18.75" customHeight="1" x14ac:dyDescent="0.25">
      <c r="A477" s="1421"/>
      <c r="B477" s="1410"/>
      <c r="C477" s="12" t="s">
        <v>497</v>
      </c>
      <c r="D477" s="1152" t="s">
        <v>21</v>
      </c>
      <c r="E477" s="129" t="s">
        <v>506</v>
      </c>
      <c r="F477" s="130" t="s">
        <v>507</v>
      </c>
      <c r="G477" s="128">
        <v>51</v>
      </c>
      <c r="H477" s="62">
        <f t="shared" si="78"/>
        <v>8.5</v>
      </c>
      <c r="I477" s="1238">
        <f>ROUNDUP(H477,0)</f>
        <v>9</v>
      </c>
      <c r="J477" s="1326"/>
      <c r="K477" s="1461">
        <v>45308</v>
      </c>
      <c r="L477" s="1111" t="s">
        <v>2126</v>
      </c>
    </row>
    <row r="478" spans="1:27" ht="18.75" customHeight="1" x14ac:dyDescent="0.25">
      <c r="A478" s="1421"/>
      <c r="B478" s="1410"/>
      <c r="C478" s="12" t="s">
        <v>497</v>
      </c>
      <c r="D478" s="1152" t="s">
        <v>21</v>
      </c>
      <c r="E478" s="129" t="s">
        <v>451</v>
      </c>
      <c r="F478" s="130" t="s">
        <v>509</v>
      </c>
      <c r="G478" s="128">
        <v>28</v>
      </c>
      <c r="H478" s="62">
        <f t="shared" si="78"/>
        <v>4.666666666666667</v>
      </c>
      <c r="I478" s="1238">
        <f>ROUNDUP(H478,0)</f>
        <v>5</v>
      </c>
      <c r="J478" s="1326"/>
      <c r="K478" s="1461">
        <v>45308</v>
      </c>
      <c r="L478" s="1111" t="s">
        <v>2126</v>
      </c>
    </row>
    <row r="479" spans="1:27" ht="18.75" customHeight="1" x14ac:dyDescent="0.25">
      <c r="A479" s="1421"/>
      <c r="B479" s="1410"/>
      <c r="C479" s="1306" t="s">
        <v>497</v>
      </c>
      <c r="D479" s="1152" t="s">
        <v>32</v>
      </c>
      <c r="E479" s="132" t="s">
        <v>511</v>
      </c>
      <c r="F479" s="130" t="s">
        <v>512</v>
      </c>
      <c r="G479" s="133">
        <v>35</v>
      </c>
      <c r="H479" s="62">
        <f t="shared" si="78"/>
        <v>5.833333333333333</v>
      </c>
      <c r="I479" s="1238">
        <f>ROUNDUP(H479,0)</f>
        <v>6</v>
      </c>
      <c r="J479" s="1326"/>
      <c r="K479" s="1461">
        <v>45308</v>
      </c>
      <c r="L479" s="1111" t="s">
        <v>2126</v>
      </c>
    </row>
    <row r="480" spans="1:27" ht="18.75" customHeight="1" x14ac:dyDescent="0.25">
      <c r="A480" s="1421"/>
      <c r="B480" s="1410"/>
      <c r="C480" s="12" t="s">
        <v>497</v>
      </c>
      <c r="D480" s="1152" t="s">
        <v>50</v>
      </c>
      <c r="E480" s="129" t="s">
        <v>291</v>
      </c>
      <c r="F480" s="130" t="s">
        <v>515</v>
      </c>
      <c r="G480" s="128">
        <v>63</v>
      </c>
      <c r="H480" s="62">
        <f t="shared" si="78"/>
        <v>10.5</v>
      </c>
      <c r="I480" s="1238">
        <f>ROUNDUP(H480,0)</f>
        <v>11</v>
      </c>
      <c r="J480" s="1326"/>
      <c r="K480" s="1461">
        <v>45308</v>
      </c>
      <c r="L480" s="1111" t="s">
        <v>2126</v>
      </c>
    </row>
    <row r="481" spans="1:40" s="834" customFormat="1" ht="18.75" customHeight="1" x14ac:dyDescent="0.25">
      <c r="A481" s="1421"/>
      <c r="B481" s="1410"/>
      <c r="C481" s="12" t="s">
        <v>497</v>
      </c>
      <c r="D481" s="1208" t="s">
        <v>21</v>
      </c>
      <c r="E481" s="1123" t="s">
        <v>517</v>
      </c>
      <c r="F481" s="1123" t="s">
        <v>518</v>
      </c>
      <c r="G481" s="1208">
        <v>38</v>
      </c>
      <c r="H481" s="1123">
        <f t="shared" si="78"/>
        <v>6.333333333333333</v>
      </c>
      <c r="I481" s="1290">
        <v>7</v>
      </c>
      <c r="J481" s="1290"/>
      <c r="K481" s="1487">
        <v>45308</v>
      </c>
      <c r="L481" s="1111" t="s">
        <v>2126</v>
      </c>
      <c r="M481" s="603"/>
      <c r="N481" s="1063"/>
      <c r="O481" s="1118"/>
      <c r="P481" s="603"/>
      <c r="Q481" s="603"/>
      <c r="R481" s="603"/>
      <c r="S481" s="603"/>
      <c r="T481" s="603"/>
      <c r="U481" s="603"/>
      <c r="V481" s="603"/>
      <c r="W481" s="603"/>
      <c r="X481" s="603"/>
      <c r="Y481" s="603"/>
      <c r="Z481" s="603"/>
      <c r="AA481" s="603"/>
      <c r="AB481" s="603"/>
      <c r="AC481" s="603"/>
      <c r="AD481" s="603"/>
      <c r="AE481" s="603"/>
      <c r="AF481" s="603"/>
      <c r="AG481" s="603"/>
      <c r="AH481" s="603"/>
      <c r="AI481" s="603"/>
      <c r="AJ481" s="603"/>
      <c r="AK481" s="603"/>
      <c r="AL481" s="603"/>
      <c r="AM481" s="603"/>
      <c r="AN481" s="603"/>
    </row>
    <row r="482" spans="1:40" ht="18.75" customHeight="1" x14ac:dyDescent="0.25">
      <c r="A482" s="1421"/>
      <c r="B482" s="1410"/>
      <c r="C482" s="12" t="s">
        <v>497</v>
      </c>
      <c r="D482" s="1152" t="s">
        <v>21</v>
      </c>
      <c r="E482" s="129" t="s">
        <v>526</v>
      </c>
      <c r="F482" s="130" t="s">
        <v>512</v>
      </c>
      <c r="G482" s="128">
        <v>50</v>
      </c>
      <c r="H482" s="62">
        <f t="shared" si="78"/>
        <v>8.3333333333333339</v>
      </c>
      <c r="I482" s="1238">
        <f>ROUNDUP(H482,0)</f>
        <v>9</v>
      </c>
      <c r="J482" s="1326"/>
      <c r="K482" s="1461">
        <v>45308</v>
      </c>
      <c r="L482" s="1111" t="s">
        <v>2126</v>
      </c>
      <c r="N482" s="158"/>
      <c r="O482" s="155"/>
    </row>
    <row r="483" spans="1:40" ht="18.75" customHeight="1" x14ac:dyDescent="0.25">
      <c r="A483" s="1422"/>
      <c r="B483" s="1411"/>
      <c r="C483" s="12" t="s">
        <v>497</v>
      </c>
      <c r="D483" s="1152" t="s">
        <v>21</v>
      </c>
      <c r="E483" s="129" t="s">
        <v>528</v>
      </c>
      <c r="F483" s="130" t="s">
        <v>529</v>
      </c>
      <c r="G483" s="128">
        <v>57</v>
      </c>
      <c r="H483" s="62">
        <f t="shared" si="78"/>
        <v>9.5</v>
      </c>
      <c r="I483" s="1238">
        <f>ROUNDUP(H483,0)</f>
        <v>10</v>
      </c>
      <c r="J483" s="1326"/>
      <c r="K483" s="1461">
        <v>45308</v>
      </c>
      <c r="L483" s="1111" t="s">
        <v>2126</v>
      </c>
    </row>
    <row r="484" spans="1:40" ht="18.75" customHeight="1" x14ac:dyDescent="0.25">
      <c r="A484" s="1112" t="s">
        <v>77</v>
      </c>
      <c r="B484" s="1112" t="s">
        <v>103</v>
      </c>
      <c r="C484" s="12"/>
      <c r="E484" s="39"/>
      <c r="F484" s="40"/>
      <c r="G484" s="12"/>
      <c r="H484" s="12"/>
      <c r="I484" s="1226"/>
      <c r="J484" s="1313"/>
      <c r="K484" s="1453"/>
      <c r="L484" s="1108"/>
    </row>
    <row r="485" spans="1:40" ht="18.75" x14ac:dyDescent="0.3">
      <c r="A485" s="57"/>
      <c r="B485" s="57"/>
      <c r="C485" s="12"/>
      <c r="D485" s="112"/>
      <c r="E485" s="12"/>
      <c r="F485" s="12"/>
      <c r="G485" s="12"/>
      <c r="H485" s="588"/>
      <c r="I485" s="1226"/>
      <c r="J485" s="1313"/>
      <c r="K485" s="42"/>
      <c r="L485" s="199"/>
    </row>
    <row r="486" spans="1:40" ht="18.75" customHeight="1" x14ac:dyDescent="0.25">
      <c r="A486" s="1401">
        <v>55</v>
      </c>
      <c r="B486" s="1402">
        <v>16</v>
      </c>
      <c r="C486" s="12" t="s">
        <v>456</v>
      </c>
      <c r="D486" s="1174" t="s">
        <v>21</v>
      </c>
      <c r="E486" s="251" t="s">
        <v>458</v>
      </c>
      <c r="F486" s="252" t="s">
        <v>459</v>
      </c>
      <c r="G486" s="250">
        <v>53</v>
      </c>
      <c r="H486" s="152">
        <f t="shared" ref="H486:H492" si="79">G486/6</f>
        <v>8.8333333333333339</v>
      </c>
      <c r="I486" s="1257">
        <f t="shared" ref="I486:I492" si="80">ROUNDUP(H486,0)</f>
        <v>9</v>
      </c>
      <c r="J486" s="1345">
        <f>SUM(I486:I492)</f>
        <v>68</v>
      </c>
      <c r="K486" s="1467">
        <v>45308</v>
      </c>
      <c r="L486" s="1111" t="s">
        <v>2127</v>
      </c>
    </row>
    <row r="487" spans="1:40" ht="18.75" customHeight="1" x14ac:dyDescent="0.25">
      <c r="A487" s="1401"/>
      <c r="B487" s="1402"/>
      <c r="C487" s="12" t="s">
        <v>456</v>
      </c>
      <c r="D487" s="1174" t="s">
        <v>21</v>
      </c>
      <c r="E487" s="251" t="s">
        <v>43</v>
      </c>
      <c r="F487" s="252" t="s">
        <v>464</v>
      </c>
      <c r="G487" s="250">
        <v>54</v>
      </c>
      <c r="H487" s="152">
        <f t="shared" si="79"/>
        <v>9</v>
      </c>
      <c r="I487" s="1257">
        <f t="shared" si="80"/>
        <v>9</v>
      </c>
      <c r="J487" s="1345"/>
      <c r="K487" s="1467">
        <v>45308</v>
      </c>
      <c r="L487" s="1111" t="s">
        <v>2127</v>
      </c>
      <c r="N487" s="507"/>
    </row>
    <row r="488" spans="1:40" ht="18.75" customHeight="1" x14ac:dyDescent="0.25">
      <c r="A488" s="1401"/>
      <c r="B488" s="1402"/>
      <c r="C488" s="12" t="s">
        <v>456</v>
      </c>
      <c r="D488" s="1174" t="s">
        <v>21</v>
      </c>
      <c r="E488" s="251" t="s">
        <v>466</v>
      </c>
      <c r="F488" s="252" t="s">
        <v>464</v>
      </c>
      <c r="G488" s="250">
        <v>43</v>
      </c>
      <c r="H488" s="152">
        <f t="shared" si="79"/>
        <v>7.166666666666667</v>
      </c>
      <c r="I488" s="1257">
        <f t="shared" si="80"/>
        <v>8</v>
      </c>
      <c r="J488" s="1345"/>
      <c r="K488" s="1467">
        <v>45308</v>
      </c>
      <c r="L488" s="1111" t="s">
        <v>2127</v>
      </c>
      <c r="N488" s="507"/>
    </row>
    <row r="489" spans="1:40" ht="18.75" customHeight="1" x14ac:dyDescent="0.25">
      <c r="A489" s="1401"/>
      <c r="B489" s="1402"/>
      <c r="C489" s="12" t="s">
        <v>456</v>
      </c>
      <c r="D489" s="1174" t="s">
        <v>21</v>
      </c>
      <c r="E489" s="251" t="s">
        <v>468</v>
      </c>
      <c r="F489" s="251" t="s">
        <v>469</v>
      </c>
      <c r="G489" s="250">
        <v>52</v>
      </c>
      <c r="H489" s="152">
        <f t="shared" si="79"/>
        <v>8.6666666666666661</v>
      </c>
      <c r="I489" s="1257">
        <f t="shared" si="80"/>
        <v>9</v>
      </c>
      <c r="J489" s="1345"/>
      <c r="K489" s="1467">
        <v>45308</v>
      </c>
      <c r="L489" s="1111" t="s">
        <v>2127</v>
      </c>
      <c r="N489" s="507"/>
    </row>
    <row r="490" spans="1:40" ht="18.75" customHeight="1" x14ac:dyDescent="0.25">
      <c r="A490" s="1401"/>
      <c r="B490" s="1402"/>
      <c r="C490" s="12" t="s">
        <v>456</v>
      </c>
      <c r="D490" s="1174" t="s">
        <v>21</v>
      </c>
      <c r="E490" s="251" t="s">
        <v>471</v>
      </c>
      <c r="F490" s="251" t="s">
        <v>472</v>
      </c>
      <c r="G490" s="250">
        <v>50</v>
      </c>
      <c r="H490" s="152">
        <f t="shared" si="79"/>
        <v>8.3333333333333339</v>
      </c>
      <c r="I490" s="1257">
        <f t="shared" si="80"/>
        <v>9</v>
      </c>
      <c r="J490" s="1345"/>
      <c r="K490" s="1467">
        <v>45308</v>
      </c>
      <c r="L490" s="1111" t="s">
        <v>2127</v>
      </c>
      <c r="N490" s="507"/>
    </row>
    <row r="491" spans="1:40" ht="18.75" customHeight="1" x14ac:dyDescent="0.25">
      <c r="A491" s="1401"/>
      <c r="B491" s="1402"/>
      <c r="C491" s="12" t="s">
        <v>456</v>
      </c>
      <c r="D491" s="1175" t="s">
        <v>21</v>
      </c>
      <c r="E491" s="256" t="s">
        <v>164</v>
      </c>
      <c r="F491" s="150" t="s">
        <v>469</v>
      </c>
      <c r="G491" s="151">
        <v>48</v>
      </c>
      <c r="H491" s="152">
        <f t="shared" si="79"/>
        <v>8</v>
      </c>
      <c r="I491" s="1258">
        <f t="shared" si="80"/>
        <v>8</v>
      </c>
      <c r="J491" s="1346"/>
      <c r="K491" s="1467">
        <v>45308</v>
      </c>
      <c r="L491" s="1111" t="s">
        <v>2127</v>
      </c>
      <c r="N491" s="507"/>
    </row>
    <row r="492" spans="1:40" ht="18.75" customHeight="1" x14ac:dyDescent="0.25">
      <c r="A492" s="1401"/>
      <c r="B492" s="1402"/>
      <c r="C492" s="12" t="s">
        <v>456</v>
      </c>
      <c r="D492" s="1175" t="s">
        <v>32</v>
      </c>
      <c r="E492" s="257" t="s">
        <v>476</v>
      </c>
      <c r="F492" s="150" t="s">
        <v>469</v>
      </c>
      <c r="G492" s="258">
        <v>92</v>
      </c>
      <c r="H492" s="152">
        <f t="shared" si="79"/>
        <v>15.333333333333334</v>
      </c>
      <c r="I492" s="1258">
        <f t="shared" si="80"/>
        <v>16</v>
      </c>
      <c r="J492" s="1346"/>
      <c r="K492" s="1467">
        <v>45308</v>
      </c>
      <c r="L492" s="1111" t="s">
        <v>2127</v>
      </c>
      <c r="N492" s="507"/>
    </row>
    <row r="493" spans="1:40" ht="18.75" customHeight="1" x14ac:dyDescent="0.25">
      <c r="A493" s="1307" t="s">
        <v>54</v>
      </c>
      <c r="B493" s="1307" t="s">
        <v>54</v>
      </c>
      <c r="C493" s="12"/>
      <c r="D493" s="112"/>
      <c r="E493" s="75"/>
      <c r="F493" s="40"/>
      <c r="G493" s="76"/>
      <c r="H493" s="12"/>
      <c r="I493" s="1226"/>
      <c r="J493" s="1313"/>
      <c r="K493" s="1453"/>
      <c r="L493" s="1108"/>
      <c r="N493" s="507"/>
    </row>
    <row r="494" spans="1:40" ht="36.75" customHeight="1" x14ac:dyDescent="0.25">
      <c r="A494" s="1447" t="s">
        <v>2171</v>
      </c>
      <c r="B494" s="1448"/>
      <c r="C494" s="1448"/>
      <c r="D494" s="1448"/>
      <c r="E494" s="1448"/>
      <c r="F494" s="1448"/>
      <c r="G494" s="1448"/>
      <c r="H494" s="1448"/>
      <c r="I494" s="1448"/>
      <c r="J494" s="1448"/>
      <c r="K494" s="1448"/>
      <c r="L494" s="1448"/>
      <c r="N494" s="507"/>
    </row>
    <row r="495" spans="1:40" ht="18.75" customHeight="1" x14ac:dyDescent="0.25">
      <c r="A495" s="1401">
        <v>56</v>
      </c>
      <c r="B495" s="1402">
        <v>3</v>
      </c>
      <c r="C495" s="12" t="s">
        <v>643</v>
      </c>
      <c r="D495" s="812" t="s">
        <v>21</v>
      </c>
      <c r="E495" s="60" t="s">
        <v>79</v>
      </c>
      <c r="F495" s="61" t="s">
        <v>80</v>
      </c>
      <c r="G495" s="59">
        <v>20</v>
      </c>
      <c r="H495" s="62">
        <f t="shared" ref="H495:H501" si="81">G495/6</f>
        <v>3.3333333333333335</v>
      </c>
      <c r="I495" s="1229">
        <f t="shared" ref="I495:I501" si="82">ROUNDUP(H495,0)</f>
        <v>4</v>
      </c>
      <c r="J495" s="1316">
        <f>SUM(I495:I501)</f>
        <v>58</v>
      </c>
      <c r="K495" s="1455">
        <v>45308</v>
      </c>
      <c r="L495" s="1111" t="s">
        <v>2128</v>
      </c>
      <c r="N495" s="507"/>
    </row>
    <row r="496" spans="1:40" ht="18.75" customHeight="1" x14ac:dyDescent="0.25">
      <c r="A496" s="1401"/>
      <c r="B496" s="1402"/>
      <c r="C496" s="12" t="s">
        <v>643</v>
      </c>
      <c r="D496" s="812" t="s">
        <v>21</v>
      </c>
      <c r="E496" s="60" t="s">
        <v>86</v>
      </c>
      <c r="F496" s="61" t="s">
        <v>87</v>
      </c>
      <c r="G496" s="59">
        <v>38</v>
      </c>
      <c r="H496" s="62">
        <f t="shared" si="81"/>
        <v>6.333333333333333</v>
      </c>
      <c r="I496" s="1229">
        <f t="shared" si="82"/>
        <v>7</v>
      </c>
      <c r="J496" s="1316"/>
      <c r="K496" s="1455">
        <v>45308</v>
      </c>
      <c r="L496" s="1111" t="s">
        <v>2128</v>
      </c>
      <c r="N496" s="507"/>
    </row>
    <row r="497" spans="1:14" ht="18.75" customHeight="1" x14ac:dyDescent="0.25">
      <c r="A497" s="1401"/>
      <c r="B497" s="1402"/>
      <c r="C497" s="12" t="s">
        <v>643</v>
      </c>
      <c r="D497" s="812" t="s">
        <v>21</v>
      </c>
      <c r="E497" s="60" t="s">
        <v>89</v>
      </c>
      <c r="F497" s="61" t="s">
        <v>90</v>
      </c>
      <c r="G497" s="59">
        <v>35</v>
      </c>
      <c r="H497" s="62">
        <f t="shared" si="81"/>
        <v>5.833333333333333</v>
      </c>
      <c r="I497" s="1229">
        <f t="shared" si="82"/>
        <v>6</v>
      </c>
      <c r="J497" s="1316"/>
      <c r="K497" s="1455">
        <v>45308</v>
      </c>
      <c r="L497" s="1111" t="s">
        <v>2128</v>
      </c>
      <c r="N497" s="507"/>
    </row>
    <row r="498" spans="1:14" ht="18.75" customHeight="1" x14ac:dyDescent="0.25">
      <c r="A498" s="1401"/>
      <c r="B498" s="1402"/>
      <c r="C498" s="12" t="s">
        <v>643</v>
      </c>
      <c r="D498" s="812" t="s">
        <v>50</v>
      </c>
      <c r="E498" s="60" t="s">
        <v>89</v>
      </c>
      <c r="F498" s="61" t="s">
        <v>90</v>
      </c>
      <c r="G498" s="59">
        <v>129</v>
      </c>
      <c r="H498" s="62">
        <f t="shared" si="81"/>
        <v>21.5</v>
      </c>
      <c r="I498" s="1229">
        <f t="shared" si="82"/>
        <v>22</v>
      </c>
      <c r="J498" s="1316"/>
      <c r="K498" s="1455">
        <v>45308</v>
      </c>
      <c r="L498" s="1111" t="s">
        <v>2128</v>
      </c>
      <c r="N498" s="507"/>
    </row>
    <row r="499" spans="1:14" ht="18.75" customHeight="1" x14ac:dyDescent="0.25">
      <c r="A499" s="1401"/>
      <c r="B499" s="1402"/>
      <c r="C499" s="12" t="s">
        <v>643</v>
      </c>
      <c r="D499" s="1142" t="s">
        <v>21</v>
      </c>
      <c r="E499" s="70" t="s">
        <v>95</v>
      </c>
      <c r="F499" s="71" t="s">
        <v>96</v>
      </c>
      <c r="G499" s="69">
        <v>27</v>
      </c>
      <c r="H499" s="62">
        <f t="shared" si="81"/>
        <v>4.5</v>
      </c>
      <c r="I499" s="1230">
        <f t="shared" si="82"/>
        <v>5</v>
      </c>
      <c r="J499" s="1317"/>
      <c r="K499" s="1455">
        <v>45308</v>
      </c>
      <c r="L499" s="1111" t="s">
        <v>2128</v>
      </c>
      <c r="N499" s="507"/>
    </row>
    <row r="500" spans="1:14" ht="18.75" customHeight="1" x14ac:dyDescent="0.25">
      <c r="A500" s="1401"/>
      <c r="B500" s="1402"/>
      <c r="C500" s="12" t="s">
        <v>643</v>
      </c>
      <c r="D500" s="1142" t="s">
        <v>21</v>
      </c>
      <c r="E500" s="70" t="s">
        <v>99</v>
      </c>
      <c r="F500" s="71" t="s">
        <v>90</v>
      </c>
      <c r="G500" s="69">
        <v>45</v>
      </c>
      <c r="H500" s="62">
        <f t="shared" si="81"/>
        <v>7.5</v>
      </c>
      <c r="I500" s="1230">
        <f t="shared" si="82"/>
        <v>8</v>
      </c>
      <c r="J500" s="1317"/>
      <c r="K500" s="1455">
        <v>45308</v>
      </c>
      <c r="L500" s="1111" t="s">
        <v>2128</v>
      </c>
      <c r="N500" s="507"/>
    </row>
    <row r="501" spans="1:14" ht="18.75" customHeight="1" x14ac:dyDescent="0.25">
      <c r="A501" s="1401"/>
      <c r="B501" s="1402"/>
      <c r="C501" s="12" t="s">
        <v>643</v>
      </c>
      <c r="D501" s="1142" t="s">
        <v>32</v>
      </c>
      <c r="E501" s="73" t="s">
        <v>101</v>
      </c>
      <c r="F501" s="71" t="s">
        <v>90</v>
      </c>
      <c r="G501" s="74">
        <v>35</v>
      </c>
      <c r="H501" s="62">
        <f t="shared" si="81"/>
        <v>5.833333333333333</v>
      </c>
      <c r="I501" s="1230">
        <f t="shared" si="82"/>
        <v>6</v>
      </c>
      <c r="J501" s="1317"/>
      <c r="K501" s="1455">
        <v>45308</v>
      </c>
      <c r="L501" s="1111" t="s">
        <v>2128</v>
      </c>
      <c r="N501" s="507"/>
    </row>
    <row r="502" spans="1:14" ht="18.75" customHeight="1" x14ac:dyDescent="0.25">
      <c r="A502" s="1112" t="s">
        <v>55</v>
      </c>
      <c r="B502" s="1112" t="s">
        <v>103</v>
      </c>
      <c r="C502" s="12"/>
      <c r="D502" s="112"/>
      <c r="E502" s="75"/>
      <c r="F502" s="40"/>
      <c r="G502" s="76"/>
      <c r="H502" s="12"/>
      <c r="I502" s="1226"/>
      <c r="J502" s="1313"/>
      <c r="K502" s="1453"/>
      <c r="L502" s="1108"/>
      <c r="N502" s="507"/>
    </row>
    <row r="503" spans="1:14" ht="18.75" x14ac:dyDescent="0.3">
      <c r="A503" s="589"/>
      <c r="B503" s="57"/>
      <c r="C503" s="12"/>
      <c r="D503" s="112"/>
      <c r="E503" s="75"/>
      <c r="F503" s="40"/>
      <c r="G503" s="76"/>
      <c r="H503" s="588"/>
      <c r="I503" s="1226"/>
      <c r="J503" s="1313"/>
      <c r="K503" s="1460"/>
      <c r="L503" s="199"/>
      <c r="N503" s="507"/>
    </row>
    <row r="504" spans="1:14" ht="18.75" customHeight="1" x14ac:dyDescent="0.25">
      <c r="A504" s="1406">
        <v>57</v>
      </c>
      <c r="B504" s="1409">
        <v>1</v>
      </c>
      <c r="C504" s="12" t="s">
        <v>335</v>
      </c>
      <c r="D504" s="387" t="s">
        <v>21</v>
      </c>
      <c r="E504" s="276" t="s">
        <v>336</v>
      </c>
      <c r="F504" s="274" t="s">
        <v>337</v>
      </c>
      <c r="G504" s="17">
        <v>45</v>
      </c>
      <c r="H504" s="17">
        <f t="shared" ref="H504:H509" si="83">G504/6</f>
        <v>7.5</v>
      </c>
      <c r="I504" s="1224">
        <f>ROUNDUP(H504,0)</f>
        <v>8</v>
      </c>
      <c r="J504" s="1311">
        <f>SUM(I504:I509)</f>
        <v>79</v>
      </c>
      <c r="K504" s="1452">
        <v>45308</v>
      </c>
      <c r="L504" s="1111" t="s">
        <v>2129</v>
      </c>
      <c r="N504" s="507"/>
    </row>
    <row r="505" spans="1:14" ht="18.75" customHeight="1" x14ac:dyDescent="0.25">
      <c r="A505" s="1407"/>
      <c r="B505" s="1410"/>
      <c r="C505" s="12" t="s">
        <v>335</v>
      </c>
      <c r="D505" s="387" t="s">
        <v>21</v>
      </c>
      <c r="E505" s="276" t="s">
        <v>342</v>
      </c>
      <c r="F505" s="274" t="s">
        <v>343</v>
      </c>
      <c r="G505" s="17">
        <v>53</v>
      </c>
      <c r="H505" s="17">
        <f t="shared" si="83"/>
        <v>8.8333333333333339</v>
      </c>
      <c r="I505" s="1224">
        <f>ROUNDUP(H505,0)</f>
        <v>9</v>
      </c>
      <c r="J505" s="1311"/>
      <c r="K505" s="1452">
        <v>45308</v>
      </c>
      <c r="L505" s="1111" t="s">
        <v>2129</v>
      </c>
      <c r="N505" s="507"/>
    </row>
    <row r="506" spans="1:14" ht="18.75" customHeight="1" x14ac:dyDescent="0.25">
      <c r="A506" s="1407"/>
      <c r="B506" s="1410"/>
      <c r="C506" s="12" t="s">
        <v>335</v>
      </c>
      <c r="D506" s="1137" t="s">
        <v>35</v>
      </c>
      <c r="E506" s="276" t="s">
        <v>342</v>
      </c>
      <c r="F506" s="274" t="s">
        <v>343</v>
      </c>
      <c r="G506" s="17">
        <v>119</v>
      </c>
      <c r="H506" s="17">
        <f t="shared" si="83"/>
        <v>19.833333333333332</v>
      </c>
      <c r="I506" s="1224">
        <f>ROUNDUP(H506,0)</f>
        <v>20</v>
      </c>
      <c r="J506" s="1311"/>
      <c r="K506" s="1452">
        <v>45308</v>
      </c>
      <c r="L506" s="1111" t="s">
        <v>2129</v>
      </c>
      <c r="N506" s="507"/>
    </row>
    <row r="507" spans="1:14" ht="18.75" customHeight="1" x14ac:dyDescent="0.25">
      <c r="A507" s="1407"/>
      <c r="B507" s="1410"/>
      <c r="C507" s="12" t="s">
        <v>335</v>
      </c>
      <c r="D507" s="1138" t="s">
        <v>50</v>
      </c>
      <c r="E507" s="1072" t="s">
        <v>348</v>
      </c>
      <c r="F507" s="1073" t="s">
        <v>349</v>
      </c>
      <c r="G507" s="113">
        <v>40</v>
      </c>
      <c r="H507" s="17">
        <f t="shared" si="83"/>
        <v>6.666666666666667</v>
      </c>
      <c r="I507" s="1225">
        <v>14</v>
      </c>
      <c r="J507" s="1312"/>
      <c r="K507" s="1452">
        <v>45308</v>
      </c>
      <c r="L507" s="1111" t="s">
        <v>2129</v>
      </c>
      <c r="N507" s="507"/>
    </row>
    <row r="508" spans="1:14" ht="18.75" customHeight="1" x14ac:dyDescent="0.25">
      <c r="A508" s="1407"/>
      <c r="B508" s="1410"/>
      <c r="C508" s="12" t="s">
        <v>335</v>
      </c>
      <c r="D508" s="1138" t="s">
        <v>21</v>
      </c>
      <c r="E508" s="1072" t="s">
        <v>352</v>
      </c>
      <c r="F508" s="1073" t="s">
        <v>349</v>
      </c>
      <c r="G508" s="113">
        <v>51</v>
      </c>
      <c r="H508" s="17">
        <f t="shared" si="83"/>
        <v>8.5</v>
      </c>
      <c r="I508" s="1225">
        <v>17</v>
      </c>
      <c r="J508" s="1312"/>
      <c r="K508" s="1452">
        <v>45308</v>
      </c>
      <c r="L508" s="1111" t="s">
        <v>2129</v>
      </c>
      <c r="N508" s="507"/>
    </row>
    <row r="509" spans="1:14" ht="18.75" customHeight="1" x14ac:dyDescent="0.25">
      <c r="A509" s="1408"/>
      <c r="B509" s="1411"/>
      <c r="C509" s="12" t="s">
        <v>335</v>
      </c>
      <c r="D509" s="1138" t="s">
        <v>21</v>
      </c>
      <c r="E509" s="1072" t="s">
        <v>354</v>
      </c>
      <c r="F509" s="1073" t="s">
        <v>355</v>
      </c>
      <c r="G509" s="113">
        <v>29</v>
      </c>
      <c r="H509" s="17">
        <f t="shared" si="83"/>
        <v>4.833333333333333</v>
      </c>
      <c r="I509" s="1225">
        <v>11</v>
      </c>
      <c r="J509" s="1312"/>
      <c r="K509" s="1452">
        <v>45308</v>
      </c>
      <c r="L509" s="1111" t="s">
        <v>2129</v>
      </c>
      <c r="N509" s="507"/>
    </row>
    <row r="510" spans="1:14" ht="18.75" customHeight="1" x14ac:dyDescent="0.25">
      <c r="A510" s="1112" t="s">
        <v>103</v>
      </c>
      <c r="B510" s="1112" t="s">
        <v>54</v>
      </c>
      <c r="C510" s="12"/>
      <c r="D510" s="112"/>
      <c r="E510" s="39"/>
      <c r="F510" s="40"/>
      <c r="G510" s="12"/>
      <c r="H510" s="12"/>
      <c r="I510" s="1226"/>
      <c r="J510" s="1313"/>
      <c r="K510" s="1453"/>
      <c r="L510" s="1108"/>
      <c r="N510" s="507"/>
    </row>
    <row r="511" spans="1:14" ht="18.75" x14ac:dyDescent="0.3">
      <c r="A511" s="57"/>
      <c r="B511" s="57"/>
      <c r="C511" s="12"/>
      <c r="D511" s="1210"/>
      <c r="E511" s="75"/>
      <c r="F511" s="40"/>
      <c r="G511" s="76"/>
      <c r="H511" s="588"/>
      <c r="I511" s="1226"/>
      <c r="J511" s="1313"/>
      <c r="K511" s="1460"/>
      <c r="L511" s="199"/>
      <c r="N511" s="507"/>
    </row>
    <row r="512" spans="1:14" ht="18.75" customHeight="1" x14ac:dyDescent="0.25">
      <c r="A512" s="1401">
        <v>58</v>
      </c>
      <c r="B512" s="1402">
        <v>4</v>
      </c>
      <c r="C512" s="12" t="s">
        <v>48</v>
      </c>
      <c r="D512" s="1185" t="s">
        <v>21</v>
      </c>
      <c r="E512" s="316" t="s">
        <v>104</v>
      </c>
      <c r="F512" s="317" t="s">
        <v>105</v>
      </c>
      <c r="G512" s="315">
        <v>41</v>
      </c>
      <c r="H512" s="320">
        <f t="shared" ref="H512:H520" si="84">G512/6</f>
        <v>6.833333333333333</v>
      </c>
      <c r="I512" s="1271">
        <f t="shared" ref="I512:I520" si="85">ROUNDUP(H512,0)</f>
        <v>7</v>
      </c>
      <c r="J512" s="1359">
        <f>SUM(I512:I520)</f>
        <v>82</v>
      </c>
      <c r="K512" s="1488">
        <v>45315</v>
      </c>
      <c r="L512" s="199" t="s">
        <v>2130</v>
      </c>
      <c r="N512" s="507"/>
    </row>
    <row r="513" spans="1:15" ht="18.75" customHeight="1" x14ac:dyDescent="0.25">
      <c r="A513" s="1401"/>
      <c r="B513" s="1402"/>
      <c r="C513" s="12" t="s">
        <v>48</v>
      </c>
      <c r="D513" s="1185" t="s">
        <v>50</v>
      </c>
      <c r="E513" s="316" t="s">
        <v>104</v>
      </c>
      <c r="F513" s="317" t="s">
        <v>105</v>
      </c>
      <c r="G513" s="315">
        <v>51</v>
      </c>
      <c r="H513" s="320">
        <f t="shared" si="84"/>
        <v>8.5</v>
      </c>
      <c r="I513" s="1271">
        <f t="shared" si="85"/>
        <v>9</v>
      </c>
      <c r="J513" s="1359"/>
      <c r="K513" s="1488">
        <v>45315</v>
      </c>
      <c r="L513" s="199" t="s">
        <v>2130</v>
      </c>
      <c r="N513" s="507"/>
    </row>
    <row r="514" spans="1:15" ht="18.75" customHeight="1" x14ac:dyDescent="0.25">
      <c r="A514" s="1401"/>
      <c r="B514" s="1402"/>
      <c r="C514" s="12" t="s">
        <v>48</v>
      </c>
      <c r="D514" s="1185" t="s">
        <v>35</v>
      </c>
      <c r="E514" s="316" t="s">
        <v>112</v>
      </c>
      <c r="F514" s="317" t="s">
        <v>113</v>
      </c>
      <c r="G514" s="315">
        <v>73</v>
      </c>
      <c r="H514" s="320">
        <f t="shared" si="84"/>
        <v>12.166666666666666</v>
      </c>
      <c r="I514" s="1271">
        <f t="shared" si="85"/>
        <v>13</v>
      </c>
      <c r="J514" s="1359"/>
      <c r="K514" s="1482">
        <v>45315</v>
      </c>
      <c r="L514" s="199" t="s">
        <v>2130</v>
      </c>
      <c r="N514" s="507"/>
    </row>
    <row r="515" spans="1:15" ht="18.75" customHeight="1" x14ac:dyDescent="0.25">
      <c r="A515" s="1401"/>
      <c r="B515" s="1402"/>
      <c r="C515" s="12" t="s">
        <v>48</v>
      </c>
      <c r="D515" s="1185" t="s">
        <v>32</v>
      </c>
      <c r="E515" s="452" t="s">
        <v>116</v>
      </c>
      <c r="F515" s="317" t="s">
        <v>105</v>
      </c>
      <c r="G515" s="453">
        <v>61</v>
      </c>
      <c r="H515" s="320">
        <f t="shared" si="84"/>
        <v>10.166666666666666</v>
      </c>
      <c r="I515" s="1271">
        <f t="shared" si="85"/>
        <v>11</v>
      </c>
      <c r="J515" s="1359"/>
      <c r="K515" s="1482">
        <v>45315</v>
      </c>
      <c r="L515" s="199" t="s">
        <v>2130</v>
      </c>
      <c r="N515" s="507"/>
    </row>
    <row r="516" spans="1:15" ht="18.75" customHeight="1" x14ac:dyDescent="0.25">
      <c r="A516" s="1401"/>
      <c r="B516" s="1402"/>
      <c r="C516" s="12" t="s">
        <v>48</v>
      </c>
      <c r="D516" s="1211" t="s">
        <v>32</v>
      </c>
      <c r="E516" s="353" t="s">
        <v>119</v>
      </c>
      <c r="F516" s="353" t="s">
        <v>120</v>
      </c>
      <c r="G516" s="1451">
        <v>55</v>
      </c>
      <c r="H516" s="320">
        <f t="shared" si="84"/>
        <v>9.1666666666666661</v>
      </c>
      <c r="I516" s="1291">
        <f t="shared" si="85"/>
        <v>10</v>
      </c>
      <c r="J516" s="1386"/>
      <c r="K516" s="1482">
        <v>45315</v>
      </c>
      <c r="L516" s="199" t="s">
        <v>2130</v>
      </c>
      <c r="N516" s="507"/>
    </row>
    <row r="517" spans="1:15" ht="18.75" customHeight="1" x14ac:dyDescent="0.25">
      <c r="A517" s="1401"/>
      <c r="B517" s="1402"/>
      <c r="C517" s="12" t="s">
        <v>48</v>
      </c>
      <c r="D517" s="1211" t="s">
        <v>21</v>
      </c>
      <c r="E517" s="353" t="s">
        <v>122</v>
      </c>
      <c r="F517" s="353" t="s">
        <v>123</v>
      </c>
      <c r="G517" s="1451">
        <v>55</v>
      </c>
      <c r="H517" s="320">
        <f t="shared" si="84"/>
        <v>9.1666666666666661</v>
      </c>
      <c r="I517" s="1291">
        <f t="shared" si="85"/>
        <v>10</v>
      </c>
      <c r="J517" s="1386"/>
      <c r="K517" s="1482">
        <v>45315</v>
      </c>
      <c r="L517" s="199" t="s">
        <v>2130</v>
      </c>
    </row>
    <row r="518" spans="1:15" ht="18.75" customHeight="1" x14ac:dyDescent="0.25">
      <c r="A518" s="1401"/>
      <c r="B518" s="1402"/>
      <c r="C518" s="12" t="s">
        <v>48</v>
      </c>
      <c r="D518" s="1211" t="s">
        <v>21</v>
      </c>
      <c r="E518" s="353" t="s">
        <v>125</v>
      </c>
      <c r="F518" s="353" t="s">
        <v>126</v>
      </c>
      <c r="G518" s="1451">
        <v>37</v>
      </c>
      <c r="H518" s="320">
        <f t="shared" si="84"/>
        <v>6.166666666666667</v>
      </c>
      <c r="I518" s="1291">
        <f t="shared" si="85"/>
        <v>7</v>
      </c>
      <c r="J518" s="1386"/>
      <c r="K518" s="1482">
        <v>45315</v>
      </c>
      <c r="L518" s="199" t="s">
        <v>2130</v>
      </c>
    </row>
    <row r="519" spans="1:15" ht="18.75" customHeight="1" x14ac:dyDescent="0.25">
      <c r="A519" s="1401"/>
      <c r="B519" s="1402"/>
      <c r="C519" s="12" t="s">
        <v>48</v>
      </c>
      <c r="D519" s="1202" t="s">
        <v>21</v>
      </c>
      <c r="E519" s="352" t="s">
        <v>128</v>
      </c>
      <c r="F519" s="353" t="s">
        <v>52</v>
      </c>
      <c r="G519" s="351">
        <v>61</v>
      </c>
      <c r="H519" s="320">
        <f t="shared" si="84"/>
        <v>10.166666666666666</v>
      </c>
      <c r="I519" s="1286">
        <f t="shared" si="85"/>
        <v>11</v>
      </c>
      <c r="J519" s="1380"/>
      <c r="K519" s="1482">
        <v>45315</v>
      </c>
      <c r="L519" s="199" t="s">
        <v>2130</v>
      </c>
    </row>
    <row r="520" spans="1:15" ht="18.75" customHeight="1" x14ac:dyDescent="0.25">
      <c r="A520" s="1401"/>
      <c r="B520" s="1402"/>
      <c r="C520" s="12" t="s">
        <v>48</v>
      </c>
      <c r="D520" s="1202" t="s">
        <v>21</v>
      </c>
      <c r="E520" s="352" t="s">
        <v>130</v>
      </c>
      <c r="F520" s="353" t="s">
        <v>131</v>
      </c>
      <c r="G520" s="351">
        <v>21</v>
      </c>
      <c r="H520" s="320">
        <f t="shared" si="84"/>
        <v>3.5</v>
      </c>
      <c r="I520" s="1286">
        <f t="shared" si="85"/>
        <v>4</v>
      </c>
      <c r="J520" s="1387"/>
      <c r="K520" s="1482">
        <v>45315</v>
      </c>
      <c r="L520" s="199" t="s">
        <v>2130</v>
      </c>
    </row>
    <row r="521" spans="1:15" ht="18.75" customHeight="1" x14ac:dyDescent="0.25">
      <c r="A521" s="1307" t="s">
        <v>77</v>
      </c>
      <c r="B521" s="1307" t="s">
        <v>77</v>
      </c>
      <c r="C521" s="12"/>
      <c r="D521" s="112"/>
      <c r="E521" s="39"/>
      <c r="F521" s="40"/>
      <c r="G521" s="12"/>
      <c r="H521" s="12"/>
      <c r="I521" s="1226"/>
      <c r="J521" s="1313"/>
      <c r="K521" s="1453"/>
      <c r="L521" s="1108"/>
    </row>
    <row r="522" spans="1:15" ht="18.75" x14ac:dyDescent="0.3">
      <c r="A522" s="57"/>
      <c r="B522" s="57"/>
      <c r="C522" s="12"/>
      <c r="D522" s="112"/>
      <c r="E522" s="12"/>
      <c r="F522" s="12"/>
      <c r="G522" s="12"/>
      <c r="H522" s="588"/>
      <c r="I522" s="1226"/>
      <c r="J522" s="1313"/>
      <c r="K522" s="42"/>
      <c r="L522" s="199"/>
    </row>
    <row r="523" spans="1:15" ht="34.5" customHeight="1" x14ac:dyDescent="0.25">
      <c r="A523" s="1406">
        <v>59</v>
      </c>
      <c r="B523" s="1409">
        <v>19</v>
      </c>
      <c r="C523" s="12" t="s">
        <v>531</v>
      </c>
      <c r="D523" s="384" t="s">
        <v>50</v>
      </c>
      <c r="E523" s="15" t="s">
        <v>533</v>
      </c>
      <c r="F523" s="16" t="s">
        <v>469</v>
      </c>
      <c r="G523" s="14">
        <v>197</v>
      </c>
      <c r="H523" s="62">
        <f>G523/6</f>
        <v>32.833333333333336</v>
      </c>
      <c r="I523" s="1261">
        <f>ROUNDUP(H523,0)</f>
        <v>33</v>
      </c>
      <c r="J523" s="1350">
        <f>SUM(I523:I526)</f>
        <v>60</v>
      </c>
      <c r="K523" s="1452">
        <v>45315</v>
      </c>
      <c r="L523" s="199" t="s">
        <v>2131</v>
      </c>
    </row>
    <row r="524" spans="1:15" ht="18.75" customHeight="1" x14ac:dyDescent="0.25">
      <c r="A524" s="1407"/>
      <c r="B524" s="1410"/>
      <c r="C524" s="12" t="s">
        <v>531</v>
      </c>
      <c r="D524" s="384" t="s">
        <v>21</v>
      </c>
      <c r="E524" s="15" t="s">
        <v>538</v>
      </c>
      <c r="F524" s="16" t="s">
        <v>469</v>
      </c>
      <c r="G524" s="14">
        <v>41</v>
      </c>
      <c r="H524" s="62">
        <f>G524/6</f>
        <v>6.833333333333333</v>
      </c>
      <c r="I524" s="1261">
        <f>ROUNDUP(H524,0)</f>
        <v>7</v>
      </c>
      <c r="J524" s="1350"/>
      <c r="K524" s="1452">
        <v>45315</v>
      </c>
      <c r="L524" s="199" t="s">
        <v>2131</v>
      </c>
    </row>
    <row r="525" spans="1:15" ht="18.75" customHeight="1" x14ac:dyDescent="0.25">
      <c r="A525" s="1407"/>
      <c r="B525" s="1410"/>
      <c r="C525" s="12" t="s">
        <v>531</v>
      </c>
      <c r="D525" s="387" t="s">
        <v>32</v>
      </c>
      <c r="E525" s="276" t="s">
        <v>544</v>
      </c>
      <c r="F525" s="274" t="s">
        <v>545</v>
      </c>
      <c r="G525" s="277">
        <v>67</v>
      </c>
      <c r="H525" s="62">
        <f>G525/6</f>
        <v>11.166666666666666</v>
      </c>
      <c r="I525" s="1224">
        <f>ROUNDUP(H525,0)</f>
        <v>12</v>
      </c>
      <c r="J525" s="1311"/>
      <c r="K525" s="1452">
        <v>45315</v>
      </c>
      <c r="L525" s="199" t="s">
        <v>2131</v>
      </c>
      <c r="N525" s="158"/>
      <c r="O525" s="155"/>
    </row>
    <row r="526" spans="1:15" ht="18.75" customHeight="1" x14ac:dyDescent="0.25">
      <c r="A526" s="1408"/>
      <c r="B526" s="1411"/>
      <c r="C526" s="12" t="s">
        <v>531</v>
      </c>
      <c r="D526" s="387" t="s">
        <v>21</v>
      </c>
      <c r="E526" s="276" t="s">
        <v>548</v>
      </c>
      <c r="F526" s="274" t="s">
        <v>545</v>
      </c>
      <c r="G526" s="17">
        <v>47</v>
      </c>
      <c r="H526" s="62">
        <f>G526/6</f>
        <v>7.833333333333333</v>
      </c>
      <c r="I526" s="1224">
        <f>ROUNDUP(H526,0)</f>
        <v>8</v>
      </c>
      <c r="J526" s="1311"/>
      <c r="K526" s="1452">
        <v>45315</v>
      </c>
      <c r="L526" s="199" t="s">
        <v>2131</v>
      </c>
    </row>
    <row r="527" spans="1:15" ht="18.75" customHeight="1" x14ac:dyDescent="0.25">
      <c r="A527" s="1112" t="s">
        <v>54</v>
      </c>
      <c r="B527" s="1112" t="s">
        <v>77</v>
      </c>
      <c r="C527" s="12"/>
      <c r="D527" s="112"/>
      <c r="E527" s="39"/>
      <c r="F527" s="40"/>
      <c r="G527" s="12"/>
      <c r="H527" s="12"/>
      <c r="I527" s="1226"/>
      <c r="J527" s="1313"/>
      <c r="K527" s="1453"/>
      <c r="L527" s="1108"/>
    </row>
    <row r="528" spans="1:15" ht="18.75" x14ac:dyDescent="0.3">
      <c r="A528" s="57"/>
      <c r="B528" s="57"/>
      <c r="C528" s="12"/>
      <c r="D528" s="112"/>
      <c r="E528" s="12"/>
      <c r="F528" s="12"/>
      <c r="G528" s="12"/>
      <c r="H528" s="588"/>
      <c r="I528" s="1226"/>
      <c r="J528" s="1313"/>
      <c r="K528" s="42"/>
      <c r="L528" s="199"/>
    </row>
    <row r="529" spans="1:14" ht="18.75" customHeight="1" x14ac:dyDescent="0.25">
      <c r="A529" s="1401">
        <v>60</v>
      </c>
      <c r="B529" s="1402">
        <v>20</v>
      </c>
      <c r="C529" s="12" t="s">
        <v>56</v>
      </c>
      <c r="D529" s="1152" t="s">
        <v>21</v>
      </c>
      <c r="E529" s="129" t="s">
        <v>550</v>
      </c>
      <c r="F529" s="130" t="s">
        <v>551</v>
      </c>
      <c r="G529" s="128">
        <v>31</v>
      </c>
      <c r="H529" s="62">
        <f t="shared" ref="H529:H537" si="86">G529/6</f>
        <v>5.166666666666667</v>
      </c>
      <c r="I529" s="1238">
        <f t="shared" ref="I529:I537" si="87">ROUNDUP(H529,0)</f>
        <v>6</v>
      </c>
      <c r="J529" s="1326">
        <f>SUM(I529:I537)</f>
        <v>69</v>
      </c>
      <c r="K529" s="1461">
        <v>45315</v>
      </c>
      <c r="L529" s="199" t="s">
        <v>2132</v>
      </c>
    </row>
    <row r="530" spans="1:14" ht="18.75" customHeight="1" x14ac:dyDescent="0.25">
      <c r="A530" s="1401"/>
      <c r="B530" s="1402"/>
      <c r="C530" s="12" t="s">
        <v>56</v>
      </c>
      <c r="D530" s="1178" t="s">
        <v>45</v>
      </c>
      <c r="E530" s="201" t="s">
        <v>555</v>
      </c>
      <c r="F530" s="202" t="s">
        <v>58</v>
      </c>
      <c r="G530" s="279">
        <v>44</v>
      </c>
      <c r="H530" s="62">
        <f t="shared" si="86"/>
        <v>7.333333333333333</v>
      </c>
      <c r="I530" s="1262">
        <f t="shared" si="87"/>
        <v>8</v>
      </c>
      <c r="J530" s="1351"/>
      <c r="K530" s="1461">
        <v>45315</v>
      </c>
      <c r="L530" s="199" t="s">
        <v>2132</v>
      </c>
    </row>
    <row r="531" spans="1:14" ht="18.75" customHeight="1" x14ac:dyDescent="0.25">
      <c r="A531" s="1401"/>
      <c r="B531" s="1402"/>
      <c r="C531" s="12" t="s">
        <v>56</v>
      </c>
      <c r="D531" s="1152" t="s">
        <v>21</v>
      </c>
      <c r="E531" s="129" t="s">
        <v>557</v>
      </c>
      <c r="F531" s="130" t="s">
        <v>558</v>
      </c>
      <c r="G531" s="128">
        <v>70</v>
      </c>
      <c r="H531" s="62">
        <f t="shared" si="86"/>
        <v>11.666666666666666</v>
      </c>
      <c r="I531" s="1238">
        <f t="shared" si="87"/>
        <v>12</v>
      </c>
      <c r="J531" s="1326"/>
      <c r="K531" s="1461">
        <v>45315</v>
      </c>
      <c r="L531" s="199" t="s">
        <v>2132</v>
      </c>
    </row>
    <row r="532" spans="1:14" ht="18.75" customHeight="1" x14ac:dyDescent="0.25">
      <c r="A532" s="1401"/>
      <c r="B532" s="1402"/>
      <c r="C532" s="12" t="s">
        <v>56</v>
      </c>
      <c r="D532" s="1152" t="s">
        <v>32</v>
      </c>
      <c r="E532" s="129" t="s">
        <v>561</v>
      </c>
      <c r="F532" s="130" t="s">
        <v>562</v>
      </c>
      <c r="G532" s="133">
        <v>55</v>
      </c>
      <c r="H532" s="62">
        <f t="shared" si="86"/>
        <v>9.1666666666666661</v>
      </c>
      <c r="I532" s="1238">
        <f t="shared" si="87"/>
        <v>10</v>
      </c>
      <c r="J532" s="1326"/>
      <c r="K532" s="1461">
        <v>45315</v>
      </c>
      <c r="L532" s="199" t="s">
        <v>2132</v>
      </c>
      <c r="N532" s="507"/>
    </row>
    <row r="533" spans="1:14" ht="18.75" customHeight="1" x14ac:dyDescent="0.25">
      <c r="A533" s="1401"/>
      <c r="B533" s="1402"/>
      <c r="C533" s="12" t="s">
        <v>56</v>
      </c>
      <c r="D533" s="1152" t="s">
        <v>21</v>
      </c>
      <c r="E533" s="129" t="s">
        <v>564</v>
      </c>
      <c r="F533" s="130" t="s">
        <v>565</v>
      </c>
      <c r="G533" s="128">
        <v>33</v>
      </c>
      <c r="H533" s="62">
        <f t="shared" si="86"/>
        <v>5.5</v>
      </c>
      <c r="I533" s="1238">
        <f t="shared" si="87"/>
        <v>6</v>
      </c>
      <c r="J533" s="1326"/>
      <c r="K533" s="1461">
        <v>45315</v>
      </c>
      <c r="L533" s="199" t="s">
        <v>2132</v>
      </c>
      <c r="N533" s="507"/>
    </row>
    <row r="534" spans="1:14" ht="18.75" customHeight="1" x14ac:dyDescent="0.25">
      <c r="A534" s="1401"/>
      <c r="B534" s="1402"/>
      <c r="C534" s="12" t="s">
        <v>56</v>
      </c>
      <c r="D534" s="1152" t="s">
        <v>21</v>
      </c>
      <c r="E534" s="129" t="s">
        <v>567</v>
      </c>
      <c r="F534" s="130" t="s">
        <v>568</v>
      </c>
      <c r="G534" s="128">
        <v>29</v>
      </c>
      <c r="H534" s="62">
        <f t="shared" si="86"/>
        <v>4.833333333333333</v>
      </c>
      <c r="I534" s="1238">
        <f t="shared" si="87"/>
        <v>5</v>
      </c>
      <c r="J534" s="1326"/>
      <c r="K534" s="1461">
        <v>45315</v>
      </c>
      <c r="L534" s="199" t="s">
        <v>2132</v>
      </c>
      <c r="N534" s="507"/>
    </row>
    <row r="535" spans="1:14" ht="18.75" customHeight="1" x14ac:dyDescent="0.25">
      <c r="A535" s="1401"/>
      <c r="B535" s="1402"/>
      <c r="C535" s="12" t="s">
        <v>56</v>
      </c>
      <c r="D535" s="1153" t="s">
        <v>21</v>
      </c>
      <c r="E535" s="136" t="s">
        <v>570</v>
      </c>
      <c r="F535" s="137" t="s">
        <v>571</v>
      </c>
      <c r="G535" s="135">
        <v>46</v>
      </c>
      <c r="H535" s="62">
        <f t="shared" si="86"/>
        <v>7.666666666666667</v>
      </c>
      <c r="I535" s="1223">
        <f t="shared" si="87"/>
        <v>8</v>
      </c>
      <c r="J535" s="1304"/>
      <c r="K535" s="1461">
        <v>45315</v>
      </c>
      <c r="L535" s="199" t="s">
        <v>2132</v>
      </c>
      <c r="N535" s="507"/>
    </row>
    <row r="536" spans="1:14" ht="18.75" customHeight="1" x14ac:dyDescent="0.25">
      <c r="A536" s="1401"/>
      <c r="B536" s="1402"/>
      <c r="C536" s="12" t="s">
        <v>56</v>
      </c>
      <c r="D536" s="1153" t="s">
        <v>32</v>
      </c>
      <c r="E536" s="136" t="s">
        <v>574</v>
      </c>
      <c r="F536" s="137" t="s">
        <v>575</v>
      </c>
      <c r="G536" s="280">
        <v>35</v>
      </c>
      <c r="H536" s="62">
        <f t="shared" si="86"/>
        <v>5.833333333333333</v>
      </c>
      <c r="I536" s="1223">
        <f t="shared" si="87"/>
        <v>6</v>
      </c>
      <c r="J536" s="1304"/>
      <c r="K536" s="1461">
        <v>45315</v>
      </c>
      <c r="L536" s="199" t="s">
        <v>2132</v>
      </c>
      <c r="N536" s="507"/>
    </row>
    <row r="537" spans="1:14" ht="18.75" customHeight="1" x14ac:dyDescent="0.25">
      <c r="A537" s="1401"/>
      <c r="B537" s="1402"/>
      <c r="C537" s="12" t="s">
        <v>56</v>
      </c>
      <c r="D537" s="1153" t="s">
        <v>21</v>
      </c>
      <c r="E537" s="136" t="s">
        <v>577</v>
      </c>
      <c r="F537" s="137" t="s">
        <v>575</v>
      </c>
      <c r="G537" s="135">
        <v>43</v>
      </c>
      <c r="H537" s="62">
        <f t="shared" si="86"/>
        <v>7.166666666666667</v>
      </c>
      <c r="I537" s="1223">
        <f t="shared" si="87"/>
        <v>8</v>
      </c>
      <c r="J537" s="1304"/>
      <c r="K537" s="1461">
        <v>45315</v>
      </c>
      <c r="L537" s="199" t="s">
        <v>2132</v>
      </c>
      <c r="N537" s="507"/>
    </row>
    <row r="538" spans="1:14" ht="18.75" customHeight="1" x14ac:dyDescent="0.25">
      <c r="A538" s="1112" t="s">
        <v>55</v>
      </c>
      <c r="B538" s="1112" t="s">
        <v>54</v>
      </c>
      <c r="C538" s="12"/>
      <c r="D538" s="112"/>
      <c r="E538" s="39"/>
      <c r="F538" s="40"/>
      <c r="G538" s="12"/>
      <c r="H538" s="12"/>
      <c r="I538" s="1226"/>
      <c r="J538" s="1313"/>
      <c r="K538" s="1453"/>
      <c r="L538" s="1108"/>
      <c r="N538" s="507"/>
    </row>
    <row r="539" spans="1:14" ht="18.75" x14ac:dyDescent="0.3">
      <c r="A539" s="589"/>
      <c r="B539" s="57"/>
      <c r="C539" s="12"/>
      <c r="D539" s="112"/>
      <c r="E539" s="39"/>
      <c r="F539" s="40"/>
      <c r="G539" s="12"/>
      <c r="H539" s="588"/>
      <c r="I539" s="1226"/>
      <c r="J539" s="1313"/>
      <c r="K539" s="42"/>
      <c r="L539" s="199"/>
      <c r="N539" s="507"/>
    </row>
    <row r="540" spans="1:14" ht="18.75" customHeight="1" x14ac:dyDescent="0.25">
      <c r="A540" s="1401">
        <v>61</v>
      </c>
      <c r="B540" s="1402">
        <v>5</v>
      </c>
      <c r="C540" s="12" t="s">
        <v>20</v>
      </c>
      <c r="D540" s="1186" t="s">
        <v>21</v>
      </c>
      <c r="E540" s="326" t="s">
        <v>133</v>
      </c>
      <c r="F540" s="322" t="s">
        <v>134</v>
      </c>
      <c r="G540" s="320">
        <v>16</v>
      </c>
      <c r="H540" s="62">
        <f t="shared" ref="H540:H549" si="88">G540/6</f>
        <v>2.6666666666666665</v>
      </c>
      <c r="I540" s="1272">
        <f t="shared" ref="I540:I549" si="89">ROUNDUP(H540,0)</f>
        <v>3</v>
      </c>
      <c r="J540" s="1360">
        <f>SUM(I540:I549)</f>
        <v>74</v>
      </c>
      <c r="K540" s="1463">
        <v>45315</v>
      </c>
      <c r="L540" s="199" t="s">
        <v>2133</v>
      </c>
      <c r="N540" s="507"/>
    </row>
    <row r="541" spans="1:14" ht="18.75" customHeight="1" x14ac:dyDescent="0.25">
      <c r="A541" s="1401"/>
      <c r="B541" s="1402"/>
      <c r="C541" s="12" t="s">
        <v>20</v>
      </c>
      <c r="D541" s="1186" t="s">
        <v>21</v>
      </c>
      <c r="E541" s="326" t="s">
        <v>140</v>
      </c>
      <c r="F541" s="322" t="s">
        <v>141</v>
      </c>
      <c r="G541" s="320">
        <v>40</v>
      </c>
      <c r="H541" s="62">
        <f t="shared" si="88"/>
        <v>6.666666666666667</v>
      </c>
      <c r="I541" s="1272">
        <f t="shared" si="89"/>
        <v>7</v>
      </c>
      <c r="J541" s="1360"/>
      <c r="K541" s="1463">
        <v>45315</v>
      </c>
      <c r="L541" s="199" t="s">
        <v>2133</v>
      </c>
      <c r="N541" s="507"/>
    </row>
    <row r="542" spans="1:14" ht="18.75" customHeight="1" x14ac:dyDescent="0.25">
      <c r="A542" s="1401"/>
      <c r="B542" s="1402"/>
      <c r="C542" s="12" t="s">
        <v>20</v>
      </c>
      <c r="D542" s="1186" t="s">
        <v>32</v>
      </c>
      <c r="E542" s="321" t="s">
        <v>145</v>
      </c>
      <c r="F542" s="322" t="s">
        <v>146</v>
      </c>
      <c r="G542" s="323">
        <v>54</v>
      </c>
      <c r="H542" s="62">
        <f t="shared" si="88"/>
        <v>9</v>
      </c>
      <c r="I542" s="1272">
        <f t="shared" si="89"/>
        <v>9</v>
      </c>
      <c r="J542" s="1360"/>
      <c r="K542" s="1463">
        <v>45315</v>
      </c>
      <c r="L542" s="199" t="s">
        <v>2133</v>
      </c>
      <c r="N542" s="507"/>
    </row>
    <row r="543" spans="1:14" ht="18.75" customHeight="1" x14ac:dyDescent="0.25">
      <c r="A543" s="1401"/>
      <c r="B543" s="1402"/>
      <c r="C543" s="12" t="s">
        <v>20</v>
      </c>
      <c r="D543" s="1186" t="s">
        <v>21</v>
      </c>
      <c r="E543" s="326" t="s">
        <v>148</v>
      </c>
      <c r="F543" s="322" t="s">
        <v>146</v>
      </c>
      <c r="G543" s="320">
        <v>44</v>
      </c>
      <c r="H543" s="62">
        <f t="shared" si="88"/>
        <v>7.333333333333333</v>
      </c>
      <c r="I543" s="1272">
        <f t="shared" si="89"/>
        <v>8</v>
      </c>
      <c r="J543" s="1360"/>
      <c r="K543" s="1482">
        <v>45315</v>
      </c>
      <c r="L543" s="199" t="s">
        <v>2133</v>
      </c>
      <c r="N543" s="507"/>
    </row>
    <row r="544" spans="1:14" ht="18.75" customHeight="1" x14ac:dyDescent="0.25">
      <c r="A544" s="1401"/>
      <c r="B544" s="1402"/>
      <c r="C544" s="12" t="s">
        <v>20</v>
      </c>
      <c r="D544" s="1186" t="s">
        <v>21</v>
      </c>
      <c r="E544" s="326" t="s">
        <v>150</v>
      </c>
      <c r="F544" s="322" t="s">
        <v>151</v>
      </c>
      <c r="G544" s="320">
        <v>24</v>
      </c>
      <c r="H544" s="62">
        <f t="shared" si="88"/>
        <v>4</v>
      </c>
      <c r="I544" s="1272">
        <f t="shared" si="89"/>
        <v>4</v>
      </c>
      <c r="J544" s="1360"/>
      <c r="K544" s="1482">
        <v>45315</v>
      </c>
      <c r="L544" s="199" t="s">
        <v>2133</v>
      </c>
      <c r="N544" s="507"/>
    </row>
    <row r="545" spans="1:14" ht="18.75" customHeight="1" x14ac:dyDescent="0.25">
      <c r="A545" s="1401"/>
      <c r="B545" s="1402"/>
      <c r="C545" s="12" t="s">
        <v>20</v>
      </c>
      <c r="D545" s="1186" t="s">
        <v>21</v>
      </c>
      <c r="E545" s="326" t="s">
        <v>153</v>
      </c>
      <c r="F545" s="322" t="s">
        <v>154</v>
      </c>
      <c r="G545" s="320">
        <v>41</v>
      </c>
      <c r="H545" s="62">
        <f t="shared" si="88"/>
        <v>6.833333333333333</v>
      </c>
      <c r="I545" s="1272">
        <f t="shared" si="89"/>
        <v>7</v>
      </c>
      <c r="J545" s="1360"/>
      <c r="K545" s="1482">
        <v>45315</v>
      </c>
      <c r="L545" s="199" t="s">
        <v>2133</v>
      </c>
      <c r="N545" s="507"/>
    </row>
    <row r="546" spans="1:14" ht="18.75" customHeight="1" x14ac:dyDescent="0.25">
      <c r="A546" s="1401"/>
      <c r="B546" s="1402"/>
      <c r="C546" s="12" t="s">
        <v>20</v>
      </c>
      <c r="D546" s="1186" t="s">
        <v>50</v>
      </c>
      <c r="E546" s="326" t="s">
        <v>153</v>
      </c>
      <c r="F546" s="322" t="s">
        <v>154</v>
      </c>
      <c r="G546" s="320">
        <v>99</v>
      </c>
      <c r="H546" s="62">
        <f t="shared" si="88"/>
        <v>16.5</v>
      </c>
      <c r="I546" s="1272">
        <f t="shared" si="89"/>
        <v>17</v>
      </c>
      <c r="J546" s="1360"/>
      <c r="K546" s="1482">
        <v>45315</v>
      </c>
      <c r="L546" s="199" t="s">
        <v>2133</v>
      </c>
      <c r="N546" s="507"/>
    </row>
    <row r="547" spans="1:14" ht="18.75" customHeight="1" x14ac:dyDescent="0.25">
      <c r="A547" s="1401"/>
      <c r="B547" s="1402"/>
      <c r="C547" s="12" t="s">
        <v>20</v>
      </c>
      <c r="D547" s="1202" t="s">
        <v>21</v>
      </c>
      <c r="E547" s="352" t="s">
        <v>158</v>
      </c>
      <c r="F547" s="353" t="s">
        <v>159</v>
      </c>
      <c r="G547" s="351">
        <v>49</v>
      </c>
      <c r="H547" s="62">
        <f t="shared" si="88"/>
        <v>8.1666666666666661</v>
      </c>
      <c r="I547" s="1286">
        <f t="shared" si="89"/>
        <v>9</v>
      </c>
      <c r="J547" s="1380"/>
      <c r="K547" s="1482">
        <v>45315</v>
      </c>
      <c r="L547" s="199" t="s">
        <v>2133</v>
      </c>
      <c r="N547" s="507"/>
    </row>
    <row r="548" spans="1:14" ht="18.75" customHeight="1" x14ac:dyDescent="0.25">
      <c r="A548" s="1401"/>
      <c r="B548" s="1402"/>
      <c r="C548" s="12" t="s">
        <v>20</v>
      </c>
      <c r="D548" s="1202" t="s">
        <v>21</v>
      </c>
      <c r="E548" s="352" t="s">
        <v>161</v>
      </c>
      <c r="F548" s="353" t="s">
        <v>162</v>
      </c>
      <c r="G548" s="351">
        <v>28</v>
      </c>
      <c r="H548" s="62">
        <f t="shared" si="88"/>
        <v>4.666666666666667</v>
      </c>
      <c r="I548" s="1286">
        <f t="shared" si="89"/>
        <v>5</v>
      </c>
      <c r="J548" s="1380"/>
      <c r="K548" s="1482">
        <v>45315</v>
      </c>
      <c r="L548" s="199" t="s">
        <v>2133</v>
      </c>
      <c r="N548" s="507"/>
    </row>
    <row r="549" spans="1:14" ht="18.75" customHeight="1" x14ac:dyDescent="0.25">
      <c r="A549" s="1401"/>
      <c r="B549" s="1402"/>
      <c r="C549" s="12" t="s">
        <v>20</v>
      </c>
      <c r="D549" s="1186" t="s">
        <v>21</v>
      </c>
      <c r="E549" s="326" t="s">
        <v>164</v>
      </c>
      <c r="F549" s="322" t="s">
        <v>165</v>
      </c>
      <c r="G549" s="320">
        <v>25</v>
      </c>
      <c r="H549" s="62">
        <f t="shared" si="88"/>
        <v>4.166666666666667</v>
      </c>
      <c r="I549" s="1272">
        <f t="shared" si="89"/>
        <v>5</v>
      </c>
      <c r="J549" s="1360"/>
      <c r="K549" s="1482">
        <v>45315</v>
      </c>
      <c r="L549" s="199" t="s">
        <v>2133</v>
      </c>
      <c r="N549" s="507"/>
    </row>
    <row r="550" spans="1:14" ht="18.75" customHeight="1" x14ac:dyDescent="0.25">
      <c r="A550" s="1112" t="s">
        <v>103</v>
      </c>
      <c r="B550" s="1112" t="s">
        <v>54</v>
      </c>
      <c r="C550" s="12"/>
      <c r="D550" s="112"/>
      <c r="E550" s="39"/>
      <c r="F550" s="40"/>
      <c r="G550" s="12"/>
      <c r="H550" s="12"/>
      <c r="I550" s="1226"/>
      <c r="J550" s="1313"/>
      <c r="K550" s="1453"/>
      <c r="L550" s="1108"/>
      <c r="N550" s="507"/>
    </row>
    <row r="551" spans="1:14" ht="18.75" x14ac:dyDescent="0.3">
      <c r="A551" s="589"/>
      <c r="B551" s="57"/>
      <c r="C551" s="12"/>
      <c r="D551" s="112"/>
      <c r="E551" s="12"/>
      <c r="F551" s="12"/>
      <c r="G551" s="12"/>
      <c r="H551" s="588"/>
      <c r="I551" s="1226"/>
      <c r="J551" s="1313"/>
      <c r="K551" s="42"/>
      <c r="L551" s="199"/>
      <c r="N551" s="507"/>
    </row>
    <row r="552" spans="1:14" ht="18.75" customHeight="1" x14ac:dyDescent="0.25">
      <c r="A552" s="1401">
        <v>62</v>
      </c>
      <c r="B552" s="1402">
        <v>22</v>
      </c>
      <c r="C552" s="12" t="s">
        <v>167</v>
      </c>
      <c r="D552" s="800" t="s">
        <v>50</v>
      </c>
      <c r="E552" s="291" t="s">
        <v>603</v>
      </c>
      <c r="F552" s="292" t="s">
        <v>604</v>
      </c>
      <c r="G552" s="290">
        <v>150</v>
      </c>
      <c r="H552" s="152">
        <f t="shared" ref="H552:H558" si="90">G552/6</f>
        <v>25</v>
      </c>
      <c r="I552" s="1265">
        <f t="shared" ref="I552:I558" si="91">ROUNDUP(H552,0)</f>
        <v>25</v>
      </c>
      <c r="J552" s="1354">
        <f>SUM(I552:I558)</f>
        <v>65</v>
      </c>
      <c r="K552" s="1467">
        <v>45322</v>
      </c>
      <c r="L552" s="199" t="s">
        <v>2134</v>
      </c>
      <c r="N552" s="507"/>
    </row>
    <row r="553" spans="1:14" ht="18.75" customHeight="1" x14ac:dyDescent="0.25">
      <c r="A553" s="1401"/>
      <c r="B553" s="1402"/>
      <c r="C553" s="12" t="s">
        <v>167</v>
      </c>
      <c r="D553" s="800" t="s">
        <v>21</v>
      </c>
      <c r="E553" s="291" t="s">
        <v>603</v>
      </c>
      <c r="F553" s="292" t="s">
        <v>604</v>
      </c>
      <c r="G553" s="290">
        <v>37</v>
      </c>
      <c r="H553" s="152">
        <f t="shared" si="90"/>
        <v>6.166666666666667</v>
      </c>
      <c r="I553" s="1265">
        <f t="shared" si="91"/>
        <v>7</v>
      </c>
      <c r="J553" s="1354"/>
      <c r="K553" s="1467">
        <v>45322</v>
      </c>
      <c r="L553" s="199" t="s">
        <v>2134</v>
      </c>
      <c r="N553" s="507"/>
    </row>
    <row r="554" spans="1:14" ht="18.75" customHeight="1" x14ac:dyDescent="0.25">
      <c r="A554" s="1401"/>
      <c r="B554" s="1402"/>
      <c r="C554" s="12" t="s">
        <v>167</v>
      </c>
      <c r="D554" s="800" t="s">
        <v>21</v>
      </c>
      <c r="E554" s="291" t="s">
        <v>611</v>
      </c>
      <c r="F554" s="292" t="s">
        <v>612</v>
      </c>
      <c r="G554" s="290">
        <v>41</v>
      </c>
      <c r="H554" s="152">
        <f t="shared" si="90"/>
        <v>6.833333333333333</v>
      </c>
      <c r="I554" s="1292">
        <f t="shared" si="91"/>
        <v>7</v>
      </c>
      <c r="J554" s="1354"/>
      <c r="K554" s="1467">
        <v>45322</v>
      </c>
      <c r="L554" s="199" t="s">
        <v>2134</v>
      </c>
      <c r="N554" s="507"/>
    </row>
    <row r="555" spans="1:14" ht="18.75" customHeight="1" x14ac:dyDescent="0.25">
      <c r="A555" s="1401"/>
      <c r="B555" s="1402"/>
      <c r="C555" s="12" t="s">
        <v>167</v>
      </c>
      <c r="D555" s="800" t="s">
        <v>21</v>
      </c>
      <c r="E555" s="291" t="s">
        <v>564</v>
      </c>
      <c r="F555" s="292" t="s">
        <v>614</v>
      </c>
      <c r="G555" s="290">
        <v>44</v>
      </c>
      <c r="H555" s="152">
        <f t="shared" si="90"/>
        <v>7.333333333333333</v>
      </c>
      <c r="I555" s="1265">
        <f t="shared" si="91"/>
        <v>8</v>
      </c>
      <c r="J555" s="1354"/>
      <c r="K555" s="1467">
        <v>45322</v>
      </c>
      <c r="L555" s="199" t="s">
        <v>2134</v>
      </c>
      <c r="N555" s="507"/>
    </row>
    <row r="556" spans="1:14" ht="18.75" customHeight="1" x14ac:dyDescent="0.25">
      <c r="A556" s="1401"/>
      <c r="B556" s="1402"/>
      <c r="C556" s="12" t="s">
        <v>167</v>
      </c>
      <c r="D556" s="800" t="s">
        <v>21</v>
      </c>
      <c r="E556" s="291" t="s">
        <v>616</v>
      </c>
      <c r="F556" s="292" t="s">
        <v>617</v>
      </c>
      <c r="G556" s="290">
        <v>28</v>
      </c>
      <c r="H556" s="152">
        <f t="shared" si="90"/>
        <v>4.666666666666667</v>
      </c>
      <c r="I556" s="1265">
        <f t="shared" si="91"/>
        <v>5</v>
      </c>
      <c r="J556" s="1354"/>
      <c r="K556" s="1467">
        <v>45322</v>
      </c>
      <c r="L556" s="199" t="s">
        <v>2134</v>
      </c>
      <c r="N556" s="507"/>
    </row>
    <row r="557" spans="1:14" ht="18.75" customHeight="1" x14ac:dyDescent="0.25">
      <c r="A557" s="1401"/>
      <c r="B557" s="1402"/>
      <c r="C557" s="12" t="s">
        <v>167</v>
      </c>
      <c r="D557" s="800" t="s">
        <v>21</v>
      </c>
      <c r="E557" s="291" t="s">
        <v>619</v>
      </c>
      <c r="F557" s="292" t="s">
        <v>620</v>
      </c>
      <c r="G557" s="290">
        <v>33</v>
      </c>
      <c r="H557" s="152">
        <f t="shared" si="90"/>
        <v>5.5</v>
      </c>
      <c r="I557" s="1265">
        <f t="shared" si="91"/>
        <v>6</v>
      </c>
      <c r="J557" s="1354"/>
      <c r="K557" s="1467">
        <v>45322</v>
      </c>
      <c r="L557" s="199" t="s">
        <v>2134</v>
      </c>
      <c r="N557" s="507"/>
    </row>
    <row r="558" spans="1:14" ht="18.75" customHeight="1" x14ac:dyDescent="0.25">
      <c r="A558" s="1401"/>
      <c r="B558" s="1402"/>
      <c r="C558" s="12" t="s">
        <v>167</v>
      </c>
      <c r="D558" s="800" t="s">
        <v>21</v>
      </c>
      <c r="E558" s="291" t="s">
        <v>622</v>
      </c>
      <c r="F558" s="292" t="s">
        <v>623</v>
      </c>
      <c r="G558" s="290">
        <v>42</v>
      </c>
      <c r="H558" s="152">
        <f t="shared" si="90"/>
        <v>7</v>
      </c>
      <c r="I558" s="1292">
        <f t="shared" si="91"/>
        <v>7</v>
      </c>
      <c r="J558" s="1354"/>
      <c r="K558" s="1467">
        <v>45322</v>
      </c>
      <c r="L558" s="199" t="s">
        <v>2134</v>
      </c>
      <c r="N558" s="507"/>
    </row>
    <row r="559" spans="1:14" ht="18.75" customHeight="1" x14ac:dyDescent="0.25">
      <c r="A559" s="1112" t="s">
        <v>77</v>
      </c>
      <c r="B559" s="1112" t="s">
        <v>103</v>
      </c>
      <c r="C559" s="104"/>
      <c r="D559" s="112"/>
      <c r="E559" s="39"/>
      <c r="F559" s="40"/>
      <c r="G559" s="12"/>
      <c r="H559" s="12"/>
      <c r="I559" s="1293"/>
      <c r="J559" s="1313"/>
      <c r="K559" s="1453"/>
      <c r="L559" s="1108"/>
      <c r="N559" s="507"/>
    </row>
    <row r="560" spans="1:14" ht="18.75" x14ac:dyDescent="0.3">
      <c r="A560" s="589"/>
      <c r="B560" s="57"/>
      <c r="C560" s="12"/>
      <c r="D560" s="112"/>
      <c r="E560" s="39"/>
      <c r="F560" s="40"/>
      <c r="G560" s="12"/>
      <c r="H560" s="588"/>
      <c r="I560" s="1293"/>
      <c r="J560" s="1313"/>
      <c r="K560" s="42"/>
      <c r="L560" s="102"/>
      <c r="N560" s="507"/>
    </row>
    <row r="561" spans="1:14" ht="18.75" customHeight="1" x14ac:dyDescent="0.25">
      <c r="A561" s="1401">
        <v>63</v>
      </c>
      <c r="B561" s="1402">
        <v>7</v>
      </c>
      <c r="C561" s="12" t="s">
        <v>48</v>
      </c>
      <c r="D561" s="1138" t="s">
        <v>21</v>
      </c>
      <c r="E561" s="114" t="s">
        <v>189</v>
      </c>
      <c r="F561" s="115" t="s">
        <v>190</v>
      </c>
      <c r="G561" s="113">
        <v>53</v>
      </c>
      <c r="H561" s="62">
        <f t="shared" ref="H561:H568" si="92">G561/6</f>
        <v>8.8333333333333339</v>
      </c>
      <c r="I561" s="1225">
        <f t="shared" ref="I561:I568" si="93">ROUNDUP(H561,0)</f>
        <v>9</v>
      </c>
      <c r="J561" s="1312">
        <f>SUM(I561:I568)</f>
        <v>76</v>
      </c>
      <c r="K561" s="1452">
        <v>45322</v>
      </c>
      <c r="L561" s="199" t="s">
        <v>2135</v>
      </c>
      <c r="N561" s="507"/>
    </row>
    <row r="562" spans="1:14" ht="18.75" customHeight="1" x14ac:dyDescent="0.25">
      <c r="A562" s="1401"/>
      <c r="B562" s="1402"/>
      <c r="C562" s="12" t="s">
        <v>48</v>
      </c>
      <c r="D562" s="1138" t="s">
        <v>32</v>
      </c>
      <c r="E562" s="114" t="s">
        <v>195</v>
      </c>
      <c r="F562" s="115" t="s">
        <v>190</v>
      </c>
      <c r="G562" s="119">
        <v>56</v>
      </c>
      <c r="H562" s="62">
        <f t="shared" si="92"/>
        <v>9.3333333333333339</v>
      </c>
      <c r="I562" s="1225">
        <f t="shared" si="93"/>
        <v>10</v>
      </c>
      <c r="J562" s="1312"/>
      <c r="K562" s="1452">
        <v>45322</v>
      </c>
      <c r="L562" s="199" t="s">
        <v>2135</v>
      </c>
      <c r="N562" s="507"/>
    </row>
    <row r="563" spans="1:14" ht="18.75" customHeight="1" x14ac:dyDescent="0.25">
      <c r="A563" s="1401"/>
      <c r="B563" s="1402"/>
      <c r="C563" s="12" t="s">
        <v>48</v>
      </c>
      <c r="D563" s="1138" t="s">
        <v>21</v>
      </c>
      <c r="E563" s="114" t="s">
        <v>2172</v>
      </c>
      <c r="F563" s="115" t="s">
        <v>190</v>
      </c>
      <c r="G563" s="113">
        <v>39</v>
      </c>
      <c r="H563" s="62">
        <f t="shared" si="92"/>
        <v>6.5</v>
      </c>
      <c r="I563" s="1225">
        <f t="shared" si="93"/>
        <v>7</v>
      </c>
      <c r="J563" s="1312"/>
      <c r="K563" s="1452">
        <v>45322</v>
      </c>
      <c r="L563" s="199" t="s">
        <v>2135</v>
      </c>
      <c r="N563" s="507"/>
    </row>
    <row r="564" spans="1:14" ht="18.75" customHeight="1" x14ac:dyDescent="0.25">
      <c r="A564" s="1401"/>
      <c r="B564" s="1402"/>
      <c r="C564" s="12" t="s">
        <v>48</v>
      </c>
      <c r="D564" s="1138" t="s">
        <v>50</v>
      </c>
      <c r="E564" s="114" t="s">
        <v>200</v>
      </c>
      <c r="F564" s="115" t="s">
        <v>190</v>
      </c>
      <c r="G564" s="113">
        <v>141</v>
      </c>
      <c r="H564" s="62">
        <f t="shared" si="92"/>
        <v>23.5</v>
      </c>
      <c r="I564" s="1225">
        <f t="shared" si="93"/>
        <v>24</v>
      </c>
      <c r="J564" s="1312"/>
      <c r="K564" s="1452">
        <v>45322</v>
      </c>
      <c r="L564" s="199" t="s">
        <v>2135</v>
      </c>
      <c r="N564" s="507"/>
    </row>
    <row r="565" spans="1:14" ht="18.75" customHeight="1" x14ac:dyDescent="0.25">
      <c r="A565" s="1401"/>
      <c r="B565" s="1402"/>
      <c r="C565" s="12" t="s">
        <v>48</v>
      </c>
      <c r="D565" s="1138" t="s">
        <v>21</v>
      </c>
      <c r="E565" s="114" t="s">
        <v>43</v>
      </c>
      <c r="F565" s="115" t="s">
        <v>202</v>
      </c>
      <c r="G565" s="113">
        <v>45</v>
      </c>
      <c r="H565" s="62">
        <f t="shared" si="92"/>
        <v>7.5</v>
      </c>
      <c r="I565" s="1225">
        <f t="shared" si="93"/>
        <v>8</v>
      </c>
      <c r="J565" s="1312"/>
      <c r="K565" s="1452">
        <v>45322</v>
      </c>
      <c r="L565" s="199" t="s">
        <v>2135</v>
      </c>
      <c r="N565" s="507"/>
    </row>
    <row r="566" spans="1:14" ht="18.75" customHeight="1" x14ac:dyDescent="0.25">
      <c r="A566" s="1401"/>
      <c r="B566" s="1402"/>
      <c r="C566" s="12" t="s">
        <v>48</v>
      </c>
      <c r="D566" s="1138" t="s">
        <v>21</v>
      </c>
      <c r="E566" s="114" t="s">
        <v>204</v>
      </c>
      <c r="F566" s="115" t="s">
        <v>205</v>
      </c>
      <c r="G566" s="113">
        <v>25</v>
      </c>
      <c r="H566" s="62">
        <f t="shared" si="92"/>
        <v>4.166666666666667</v>
      </c>
      <c r="I566" s="1225">
        <f t="shared" si="93"/>
        <v>5</v>
      </c>
      <c r="J566" s="1312"/>
      <c r="K566" s="1452">
        <v>45322</v>
      </c>
      <c r="L566" s="199" t="s">
        <v>2135</v>
      </c>
      <c r="N566" s="507"/>
    </row>
    <row r="567" spans="1:14" ht="18.75" customHeight="1" x14ac:dyDescent="0.25">
      <c r="A567" s="1401"/>
      <c r="B567" s="1402"/>
      <c r="C567" s="12" t="s">
        <v>48</v>
      </c>
      <c r="D567" s="1138" t="s">
        <v>21</v>
      </c>
      <c r="E567" s="114" t="s">
        <v>207</v>
      </c>
      <c r="F567" s="115" t="s">
        <v>208</v>
      </c>
      <c r="G567" s="113">
        <v>32</v>
      </c>
      <c r="H567" s="62">
        <f t="shared" si="92"/>
        <v>5.333333333333333</v>
      </c>
      <c r="I567" s="1225">
        <f t="shared" si="93"/>
        <v>6</v>
      </c>
      <c r="J567" s="1312"/>
      <c r="K567" s="1452">
        <v>45322</v>
      </c>
      <c r="L567" s="199" t="s">
        <v>2135</v>
      </c>
      <c r="N567" s="507"/>
    </row>
    <row r="568" spans="1:14" ht="18.75" customHeight="1" x14ac:dyDescent="0.25">
      <c r="A568" s="1401"/>
      <c r="B568" s="1402"/>
      <c r="C568" s="12" t="s">
        <v>48</v>
      </c>
      <c r="D568" s="1138" t="s">
        <v>21</v>
      </c>
      <c r="E568" s="114" t="s">
        <v>210</v>
      </c>
      <c r="F568" s="115" t="s">
        <v>211</v>
      </c>
      <c r="G568" s="113">
        <v>37</v>
      </c>
      <c r="H568" s="62">
        <f t="shared" si="92"/>
        <v>6.166666666666667</v>
      </c>
      <c r="I568" s="1225">
        <f t="shared" si="93"/>
        <v>7</v>
      </c>
      <c r="J568" s="1312"/>
      <c r="K568" s="1452">
        <v>45322</v>
      </c>
      <c r="L568" s="199" t="s">
        <v>2135</v>
      </c>
      <c r="N568" s="507"/>
    </row>
    <row r="569" spans="1:14" ht="18.75" customHeight="1" x14ac:dyDescent="0.25">
      <c r="A569" s="1112" t="s">
        <v>54</v>
      </c>
      <c r="B569" s="1112" t="s">
        <v>103</v>
      </c>
      <c r="C569" s="12"/>
      <c r="D569" s="112"/>
      <c r="E569" s="39"/>
      <c r="F569" s="40"/>
      <c r="G569" s="12"/>
      <c r="H569" s="12"/>
      <c r="I569" s="1226"/>
      <c r="J569" s="1313"/>
      <c r="K569" s="1453"/>
      <c r="L569" s="1108"/>
      <c r="N569" s="507"/>
    </row>
    <row r="570" spans="1:14" ht="18.75" x14ac:dyDescent="0.3">
      <c r="A570" s="589"/>
      <c r="B570" s="57"/>
      <c r="C570" s="12"/>
      <c r="D570" s="112"/>
      <c r="E570" s="12"/>
      <c r="F570" s="12"/>
      <c r="G570" s="12"/>
      <c r="H570" s="588"/>
      <c r="I570" s="1226"/>
      <c r="J570" s="1313"/>
      <c r="K570" s="42"/>
      <c r="L570" s="199"/>
      <c r="N570" s="507"/>
    </row>
    <row r="571" spans="1:14" ht="18.75" customHeight="1" x14ac:dyDescent="0.25">
      <c r="A571" s="1401">
        <v>64</v>
      </c>
      <c r="B571" s="1402">
        <v>21</v>
      </c>
      <c r="C571" s="12" t="s">
        <v>382</v>
      </c>
      <c r="D571" s="1174" t="s">
        <v>21</v>
      </c>
      <c r="E571" s="251" t="s">
        <v>436</v>
      </c>
      <c r="F571" s="252" t="s">
        <v>384</v>
      </c>
      <c r="G571" s="284">
        <v>33</v>
      </c>
      <c r="H571" s="62">
        <f t="shared" ref="H571:H579" si="94">G571/6</f>
        <v>5.5</v>
      </c>
      <c r="I571" s="1263">
        <f t="shared" ref="I571:I579" si="95">ROUNDUP(H571,0)</f>
        <v>6</v>
      </c>
      <c r="J571" s="1352">
        <f>SUM(I571:I579)</f>
        <v>64</v>
      </c>
      <c r="K571" s="1467">
        <v>45322</v>
      </c>
      <c r="L571" s="199" t="s">
        <v>2136</v>
      </c>
      <c r="N571" s="507"/>
    </row>
    <row r="572" spans="1:14" ht="18.75" customHeight="1" x14ac:dyDescent="0.25">
      <c r="A572" s="1401"/>
      <c r="B572" s="1402"/>
      <c r="C572" s="12" t="s">
        <v>382</v>
      </c>
      <c r="D572" s="1174" t="s">
        <v>32</v>
      </c>
      <c r="E572" s="287" t="s">
        <v>582</v>
      </c>
      <c r="F572" s="252" t="s">
        <v>384</v>
      </c>
      <c r="G572" s="284">
        <v>45</v>
      </c>
      <c r="H572" s="62">
        <f t="shared" si="94"/>
        <v>7.5</v>
      </c>
      <c r="I572" s="1263">
        <f t="shared" si="95"/>
        <v>8</v>
      </c>
      <c r="J572" s="1352"/>
      <c r="K572" s="1467">
        <v>45322</v>
      </c>
      <c r="L572" s="199" t="s">
        <v>2136</v>
      </c>
      <c r="N572" s="507"/>
    </row>
    <row r="573" spans="1:14" ht="18.75" customHeight="1" x14ac:dyDescent="0.25">
      <c r="A573" s="1401"/>
      <c r="B573" s="1402"/>
      <c r="C573" s="12" t="s">
        <v>382</v>
      </c>
      <c r="D573" s="1174" t="s">
        <v>21</v>
      </c>
      <c r="E573" s="251" t="s">
        <v>442</v>
      </c>
      <c r="F573" s="252" t="s">
        <v>584</v>
      </c>
      <c r="G573" s="284">
        <v>35</v>
      </c>
      <c r="H573" s="62">
        <f t="shared" si="94"/>
        <v>5.833333333333333</v>
      </c>
      <c r="I573" s="1263">
        <f t="shared" si="95"/>
        <v>6</v>
      </c>
      <c r="J573" s="1352"/>
      <c r="K573" s="1467">
        <v>45322</v>
      </c>
      <c r="L573" s="199" t="s">
        <v>2136</v>
      </c>
      <c r="N573" s="507"/>
    </row>
    <row r="574" spans="1:14" ht="18.75" customHeight="1" x14ac:dyDescent="0.25">
      <c r="A574" s="1401"/>
      <c r="B574" s="1402"/>
      <c r="C574" s="12" t="s">
        <v>382</v>
      </c>
      <c r="D574" s="1174" t="s">
        <v>21</v>
      </c>
      <c r="E574" s="251" t="s">
        <v>586</v>
      </c>
      <c r="F574" s="252" t="s">
        <v>587</v>
      </c>
      <c r="G574" s="284">
        <v>30</v>
      </c>
      <c r="H574" s="62">
        <f t="shared" si="94"/>
        <v>5</v>
      </c>
      <c r="I574" s="1263">
        <f t="shared" si="95"/>
        <v>5</v>
      </c>
      <c r="J574" s="1352"/>
      <c r="K574" s="1467">
        <v>45322</v>
      </c>
      <c r="L574" s="199" t="s">
        <v>2136</v>
      </c>
      <c r="N574" s="507"/>
    </row>
    <row r="575" spans="1:14" ht="18.75" customHeight="1" x14ac:dyDescent="0.25">
      <c r="A575" s="1401"/>
      <c r="B575" s="1402"/>
      <c r="C575" s="12" t="s">
        <v>382</v>
      </c>
      <c r="D575" s="1179" t="s">
        <v>21</v>
      </c>
      <c r="E575" s="289" t="s">
        <v>589</v>
      </c>
      <c r="F575" s="156" t="s">
        <v>590</v>
      </c>
      <c r="G575" s="152">
        <v>25</v>
      </c>
      <c r="H575" s="62">
        <f t="shared" si="94"/>
        <v>4.166666666666667</v>
      </c>
      <c r="I575" s="1264">
        <f t="shared" si="95"/>
        <v>5</v>
      </c>
      <c r="J575" s="1353"/>
      <c r="K575" s="1467">
        <v>45322</v>
      </c>
      <c r="L575" s="199" t="s">
        <v>2136</v>
      </c>
      <c r="N575" s="507"/>
    </row>
    <row r="576" spans="1:14" ht="18.75" customHeight="1" x14ac:dyDescent="0.25">
      <c r="A576" s="1401"/>
      <c r="B576" s="1402"/>
      <c r="C576" s="12" t="s">
        <v>382</v>
      </c>
      <c r="D576" s="800" t="s">
        <v>32</v>
      </c>
      <c r="E576" s="291" t="s">
        <v>593</v>
      </c>
      <c r="F576" s="292" t="s">
        <v>384</v>
      </c>
      <c r="G576" s="293">
        <v>85</v>
      </c>
      <c r="H576" s="62">
        <f t="shared" si="94"/>
        <v>14.166666666666666</v>
      </c>
      <c r="I576" s="1265">
        <f t="shared" si="95"/>
        <v>15</v>
      </c>
      <c r="J576" s="1354"/>
      <c r="K576" s="1467">
        <v>45322</v>
      </c>
      <c r="L576" s="199" t="s">
        <v>2136</v>
      </c>
      <c r="N576" s="507"/>
    </row>
    <row r="577" spans="1:14" ht="18.75" customHeight="1" x14ac:dyDescent="0.25">
      <c r="A577" s="1401"/>
      <c r="B577" s="1402"/>
      <c r="C577" s="12" t="s">
        <v>382</v>
      </c>
      <c r="D577" s="800" t="s">
        <v>21</v>
      </c>
      <c r="E577" s="291" t="s">
        <v>153</v>
      </c>
      <c r="F577" s="292" t="s">
        <v>595</v>
      </c>
      <c r="G577" s="290">
        <v>21</v>
      </c>
      <c r="H577" s="62">
        <f t="shared" si="94"/>
        <v>3.5</v>
      </c>
      <c r="I577" s="1265">
        <f t="shared" si="95"/>
        <v>4</v>
      </c>
      <c r="J577" s="1354"/>
      <c r="K577" s="1467">
        <v>45322</v>
      </c>
      <c r="L577" s="199" t="s">
        <v>2136</v>
      </c>
      <c r="N577" s="507"/>
    </row>
    <row r="578" spans="1:14" ht="18.75" customHeight="1" x14ac:dyDescent="0.25">
      <c r="A578" s="1401"/>
      <c r="B578" s="1402"/>
      <c r="C578" s="12" t="s">
        <v>382</v>
      </c>
      <c r="D578" s="800" t="s">
        <v>21</v>
      </c>
      <c r="E578" s="291" t="s">
        <v>597</v>
      </c>
      <c r="F578" s="292" t="s">
        <v>598</v>
      </c>
      <c r="G578" s="290">
        <v>45</v>
      </c>
      <c r="H578" s="62">
        <f t="shared" si="94"/>
        <v>7.5</v>
      </c>
      <c r="I578" s="1265">
        <f t="shared" si="95"/>
        <v>8</v>
      </c>
      <c r="J578" s="1354"/>
      <c r="K578" s="1467">
        <v>45322</v>
      </c>
      <c r="L578" s="199" t="s">
        <v>2136</v>
      </c>
      <c r="N578" s="507"/>
    </row>
    <row r="579" spans="1:14" ht="18.75" customHeight="1" x14ac:dyDescent="0.25">
      <c r="A579" s="1401"/>
      <c r="B579" s="1402"/>
      <c r="C579" s="12" t="s">
        <v>382</v>
      </c>
      <c r="D579" s="800" t="s">
        <v>21</v>
      </c>
      <c r="E579" s="291" t="s">
        <v>478</v>
      </c>
      <c r="F579" s="292" t="s">
        <v>600</v>
      </c>
      <c r="G579" s="290">
        <v>39</v>
      </c>
      <c r="H579" s="62">
        <f t="shared" si="94"/>
        <v>6.5</v>
      </c>
      <c r="I579" s="1265">
        <f t="shared" si="95"/>
        <v>7</v>
      </c>
      <c r="J579" s="1354"/>
      <c r="K579" s="1467">
        <v>45322</v>
      </c>
      <c r="L579" s="199" t="s">
        <v>2136</v>
      </c>
      <c r="N579" s="507"/>
    </row>
    <row r="580" spans="1:14" ht="18.75" customHeight="1" x14ac:dyDescent="0.25">
      <c r="A580" s="1307" t="s">
        <v>55</v>
      </c>
      <c r="B580" s="1307" t="s">
        <v>55</v>
      </c>
      <c r="C580" s="12"/>
      <c r="D580" s="112"/>
      <c r="E580" s="39"/>
      <c r="F580" s="40"/>
      <c r="G580" s="12"/>
      <c r="H580" s="12"/>
      <c r="I580" s="1226"/>
      <c r="J580" s="1313"/>
      <c r="K580" s="1453"/>
      <c r="L580" s="1108"/>
      <c r="N580" s="507"/>
    </row>
    <row r="581" spans="1:14" ht="18.75" x14ac:dyDescent="0.3">
      <c r="A581" s="589"/>
      <c r="B581" s="57"/>
      <c r="C581" s="12"/>
      <c r="D581" s="112"/>
      <c r="E581" s="12"/>
      <c r="F581" s="12"/>
      <c r="G581" s="12"/>
      <c r="H581" s="588"/>
      <c r="I581" s="1226"/>
      <c r="J581" s="1313"/>
      <c r="K581" s="42"/>
      <c r="L581" s="199"/>
      <c r="N581" s="507"/>
    </row>
    <row r="582" spans="1:14" ht="18.75" customHeight="1" x14ac:dyDescent="0.25">
      <c r="A582" s="1401">
        <v>65</v>
      </c>
      <c r="B582" s="1402">
        <v>23</v>
      </c>
      <c r="C582" s="12" t="s">
        <v>625</v>
      </c>
      <c r="D582" s="1181" t="s">
        <v>21</v>
      </c>
      <c r="E582" s="297" t="s">
        <v>488</v>
      </c>
      <c r="F582" s="298" t="s">
        <v>626</v>
      </c>
      <c r="G582" s="296">
        <v>67</v>
      </c>
      <c r="H582" s="62">
        <f>G582/6</f>
        <v>11.166666666666666</v>
      </c>
      <c r="I582" s="1267">
        <f>ROUNDUP(H582,0)</f>
        <v>12</v>
      </c>
      <c r="J582" s="1355">
        <f>SUM(I582:I586)</f>
        <v>55</v>
      </c>
      <c r="K582" s="1470">
        <v>45322</v>
      </c>
      <c r="L582" s="199" t="s">
        <v>2137</v>
      </c>
      <c r="N582" s="507"/>
    </row>
    <row r="583" spans="1:14" ht="18.75" customHeight="1" x14ac:dyDescent="0.25">
      <c r="A583" s="1401"/>
      <c r="B583" s="1402"/>
      <c r="C583" s="12" t="s">
        <v>625</v>
      </c>
      <c r="D583" s="1181" t="s">
        <v>21</v>
      </c>
      <c r="E583" s="297" t="s">
        <v>631</v>
      </c>
      <c r="F583" s="298" t="s">
        <v>632</v>
      </c>
      <c r="G583" s="296">
        <v>55</v>
      </c>
      <c r="H583" s="62">
        <f>G583/6</f>
        <v>9.1666666666666661</v>
      </c>
      <c r="I583" s="1267">
        <f>ROUNDUP(H583,0)</f>
        <v>10</v>
      </c>
      <c r="J583" s="1355"/>
      <c r="K583" s="1470">
        <v>45322</v>
      </c>
      <c r="L583" s="199" t="s">
        <v>2137</v>
      </c>
      <c r="N583" s="507"/>
    </row>
    <row r="584" spans="1:14" ht="18.75" customHeight="1" x14ac:dyDescent="0.25">
      <c r="A584" s="1401"/>
      <c r="B584" s="1402"/>
      <c r="C584" s="12" t="s">
        <v>625</v>
      </c>
      <c r="D584" s="1182" t="s">
        <v>50</v>
      </c>
      <c r="E584" s="304" t="s">
        <v>635</v>
      </c>
      <c r="F584" s="305" t="s">
        <v>636</v>
      </c>
      <c r="G584" s="303">
        <v>97</v>
      </c>
      <c r="H584" s="62">
        <f>G584/6</f>
        <v>16.166666666666668</v>
      </c>
      <c r="I584" s="1268">
        <f>ROUNDUP(H584,0)</f>
        <v>17</v>
      </c>
      <c r="J584" s="1356"/>
      <c r="K584" s="1489">
        <v>45322</v>
      </c>
      <c r="L584" s="199" t="s">
        <v>2137</v>
      </c>
      <c r="N584" s="507"/>
    </row>
    <row r="585" spans="1:14" ht="18.75" customHeight="1" x14ac:dyDescent="0.25">
      <c r="A585" s="1401"/>
      <c r="B585" s="1402"/>
      <c r="C585" s="12" t="s">
        <v>625</v>
      </c>
      <c r="D585" s="1182" t="s">
        <v>21</v>
      </c>
      <c r="E585" s="304" t="s">
        <v>635</v>
      </c>
      <c r="F585" s="305" t="s">
        <v>636</v>
      </c>
      <c r="G585" s="303">
        <v>39</v>
      </c>
      <c r="H585" s="62">
        <f>G585/6</f>
        <v>6.5</v>
      </c>
      <c r="I585" s="1268">
        <f>ROUNDUP(H585,0)</f>
        <v>7</v>
      </c>
      <c r="J585" s="1356"/>
      <c r="K585" s="1489">
        <v>45322</v>
      </c>
      <c r="L585" s="199" t="s">
        <v>2137</v>
      </c>
      <c r="N585" s="507"/>
    </row>
    <row r="586" spans="1:14" ht="18.75" customHeight="1" x14ac:dyDescent="0.25">
      <c r="A586" s="1401"/>
      <c r="B586" s="1402"/>
      <c r="C586" s="12" t="s">
        <v>625</v>
      </c>
      <c r="D586" s="1182" t="s">
        <v>21</v>
      </c>
      <c r="E586" s="304" t="s">
        <v>640</v>
      </c>
      <c r="F586" s="305" t="s">
        <v>641</v>
      </c>
      <c r="G586" s="303">
        <v>53</v>
      </c>
      <c r="H586" s="62">
        <f>G586/6</f>
        <v>8.8333333333333339</v>
      </c>
      <c r="I586" s="1268">
        <f>ROUNDUP(H586,0)</f>
        <v>9</v>
      </c>
      <c r="J586" s="1356"/>
      <c r="K586" s="1489">
        <v>45322</v>
      </c>
      <c r="L586" s="199" t="s">
        <v>2137</v>
      </c>
      <c r="N586" s="507"/>
    </row>
    <row r="587" spans="1:14" ht="18.75" customHeight="1" x14ac:dyDescent="0.25">
      <c r="A587" s="1112" t="s">
        <v>103</v>
      </c>
      <c r="B587" s="1112" t="s">
        <v>77</v>
      </c>
      <c r="C587" s="12"/>
      <c r="D587" s="112"/>
      <c r="E587" s="39"/>
      <c r="F587" s="40"/>
      <c r="G587" s="12"/>
      <c r="H587" s="12"/>
      <c r="I587" s="1226"/>
      <c r="J587" s="1313"/>
      <c r="K587" s="1453"/>
      <c r="L587" s="1108"/>
      <c r="N587" s="507"/>
    </row>
    <row r="588" spans="1:14" ht="18.75" x14ac:dyDescent="0.3">
      <c r="A588" s="57"/>
      <c r="B588" s="57"/>
      <c r="C588" s="12"/>
      <c r="D588" s="112"/>
      <c r="E588" s="39"/>
      <c r="F588" s="40"/>
      <c r="G588" s="12"/>
      <c r="H588" s="588"/>
      <c r="I588" s="1226"/>
      <c r="J588" s="1313"/>
      <c r="K588" s="42"/>
      <c r="L588" s="199"/>
      <c r="N588" s="507"/>
    </row>
    <row r="589" spans="1:14" ht="35.25" customHeight="1" x14ac:dyDescent="0.25">
      <c r="A589" s="1441" t="s">
        <v>2138</v>
      </c>
      <c r="B589" s="1442"/>
      <c r="C589" s="1442"/>
      <c r="D589" s="1442"/>
      <c r="E589" s="1442"/>
      <c r="F589" s="1442"/>
      <c r="G589" s="1442"/>
      <c r="H589" s="1442"/>
      <c r="I589" s="1442"/>
      <c r="J589" s="1442"/>
      <c r="K589" s="1442"/>
      <c r="L589" s="1442"/>
      <c r="N589" s="507"/>
    </row>
    <row r="590" spans="1:14" ht="18.75" x14ac:dyDescent="0.3">
      <c r="A590" s="57"/>
      <c r="B590" s="57"/>
      <c r="C590" s="12"/>
      <c r="D590" s="112"/>
      <c r="E590" s="39"/>
      <c r="F590" s="40"/>
      <c r="G590" s="12"/>
      <c r="H590" s="588"/>
      <c r="I590" s="1226"/>
      <c r="J590" s="1313"/>
      <c r="K590" s="42"/>
      <c r="L590" s="199"/>
      <c r="N590" s="507"/>
    </row>
    <row r="591" spans="1:14" ht="24" customHeight="1" x14ac:dyDescent="0.25">
      <c r="A591" s="1401">
        <v>66</v>
      </c>
      <c r="B591" s="1402">
        <v>15</v>
      </c>
      <c r="C591" s="12" t="s">
        <v>20</v>
      </c>
      <c r="D591" s="1173" t="s">
        <v>50</v>
      </c>
      <c r="E591" s="244" t="s">
        <v>432</v>
      </c>
      <c r="F591" s="193" t="s">
        <v>159</v>
      </c>
      <c r="G591" s="194">
        <v>66</v>
      </c>
      <c r="H591" s="62">
        <f t="shared" ref="H591:H598" si="96">G591/6</f>
        <v>11</v>
      </c>
      <c r="I591" s="1256">
        <f t="shared" ref="I591:I598" si="97">ROUNDUP(H591,0)</f>
        <v>11</v>
      </c>
      <c r="J591" s="1344">
        <f>SUM(I591:I598)</f>
        <v>73</v>
      </c>
      <c r="K591" s="1466">
        <v>45329</v>
      </c>
      <c r="L591" s="102" t="s">
        <v>2139</v>
      </c>
      <c r="N591" s="507"/>
    </row>
    <row r="592" spans="1:14" ht="18.75" customHeight="1" x14ac:dyDescent="0.25">
      <c r="A592" s="1401"/>
      <c r="B592" s="1402"/>
      <c r="C592" s="12" t="s">
        <v>20</v>
      </c>
      <c r="D592" s="1173" t="s">
        <v>21</v>
      </c>
      <c r="E592" s="244" t="s">
        <v>436</v>
      </c>
      <c r="F592" s="193" t="s">
        <v>437</v>
      </c>
      <c r="G592" s="194">
        <v>56</v>
      </c>
      <c r="H592" s="62">
        <f t="shared" si="96"/>
        <v>9.3333333333333339</v>
      </c>
      <c r="I592" s="1256">
        <f t="shared" si="97"/>
        <v>10</v>
      </c>
      <c r="J592" s="1344"/>
      <c r="K592" s="1466">
        <v>45329</v>
      </c>
      <c r="L592" s="102" t="s">
        <v>2139</v>
      </c>
      <c r="N592" s="507"/>
    </row>
    <row r="593" spans="1:14" ht="18.75" customHeight="1" x14ac:dyDescent="0.25">
      <c r="A593" s="1401"/>
      <c r="B593" s="1402"/>
      <c r="C593" s="12" t="s">
        <v>20</v>
      </c>
      <c r="D593" s="1173" t="s">
        <v>21</v>
      </c>
      <c r="E593" s="244" t="s">
        <v>439</v>
      </c>
      <c r="F593" s="193" t="s">
        <v>440</v>
      </c>
      <c r="G593" s="194">
        <v>34</v>
      </c>
      <c r="H593" s="62">
        <f t="shared" si="96"/>
        <v>5.666666666666667</v>
      </c>
      <c r="I593" s="1256">
        <f t="shared" si="97"/>
        <v>6</v>
      </c>
      <c r="J593" s="1344"/>
      <c r="K593" s="1466">
        <v>45329</v>
      </c>
      <c r="L593" s="102" t="s">
        <v>2139</v>
      </c>
      <c r="N593" s="507"/>
    </row>
    <row r="594" spans="1:14" ht="18.75" customHeight="1" x14ac:dyDescent="0.25">
      <c r="A594" s="1401"/>
      <c r="B594" s="1402"/>
      <c r="C594" s="12" t="s">
        <v>20</v>
      </c>
      <c r="D594" s="1161" t="s">
        <v>21</v>
      </c>
      <c r="E594" s="196" t="s">
        <v>442</v>
      </c>
      <c r="F594" s="197" t="s">
        <v>443</v>
      </c>
      <c r="G594" s="242">
        <v>35</v>
      </c>
      <c r="H594" s="62">
        <f t="shared" si="96"/>
        <v>5.833333333333333</v>
      </c>
      <c r="I594" s="1245">
        <f t="shared" si="97"/>
        <v>6</v>
      </c>
      <c r="J594" s="1334"/>
      <c r="K594" s="1466">
        <v>45329</v>
      </c>
      <c r="L594" s="102" t="s">
        <v>2139</v>
      </c>
      <c r="N594" s="507"/>
    </row>
    <row r="595" spans="1:14" ht="18.75" customHeight="1" x14ac:dyDescent="0.25">
      <c r="A595" s="1401"/>
      <c r="B595" s="1402"/>
      <c r="C595" s="12" t="s">
        <v>20</v>
      </c>
      <c r="D595" s="1161" t="s">
        <v>21</v>
      </c>
      <c r="E595" s="196" t="s">
        <v>446</v>
      </c>
      <c r="F595" s="197" t="s">
        <v>447</v>
      </c>
      <c r="G595" s="195">
        <v>48</v>
      </c>
      <c r="H595" s="62">
        <f t="shared" si="96"/>
        <v>8</v>
      </c>
      <c r="I595" s="1245">
        <f t="shared" si="97"/>
        <v>8</v>
      </c>
      <c r="J595" s="1334"/>
      <c r="K595" s="1466">
        <v>45329</v>
      </c>
      <c r="L595" s="102" t="s">
        <v>2139</v>
      </c>
      <c r="N595" s="507"/>
    </row>
    <row r="596" spans="1:14" ht="18.75" customHeight="1" x14ac:dyDescent="0.25">
      <c r="A596" s="1401"/>
      <c r="B596" s="1402"/>
      <c r="C596" s="12" t="s">
        <v>20</v>
      </c>
      <c r="D596" s="1161" t="s">
        <v>32</v>
      </c>
      <c r="E596" s="196" t="s">
        <v>449</v>
      </c>
      <c r="F596" s="197" t="s">
        <v>447</v>
      </c>
      <c r="G596" s="195">
        <v>50</v>
      </c>
      <c r="H596" s="62">
        <f t="shared" si="96"/>
        <v>8.3333333333333339</v>
      </c>
      <c r="I596" s="1245">
        <f t="shared" si="97"/>
        <v>9</v>
      </c>
      <c r="J596" s="1334"/>
      <c r="K596" s="1466">
        <v>45329</v>
      </c>
      <c r="L596" s="102" t="s">
        <v>2139</v>
      </c>
      <c r="N596" s="507"/>
    </row>
    <row r="597" spans="1:14" ht="18.75" customHeight="1" x14ac:dyDescent="0.25">
      <c r="A597" s="1401"/>
      <c r="B597" s="1402"/>
      <c r="C597" s="12" t="s">
        <v>20</v>
      </c>
      <c r="D597" s="1161" t="s">
        <v>21</v>
      </c>
      <c r="E597" s="196" t="s">
        <v>451</v>
      </c>
      <c r="F597" s="197" t="s">
        <v>452</v>
      </c>
      <c r="G597" s="242">
        <v>59</v>
      </c>
      <c r="H597" s="62">
        <f t="shared" si="96"/>
        <v>9.8333333333333339</v>
      </c>
      <c r="I597" s="1245">
        <f t="shared" si="97"/>
        <v>10</v>
      </c>
      <c r="J597" s="1334"/>
      <c r="K597" s="1466">
        <v>45329</v>
      </c>
      <c r="L597" s="102" t="s">
        <v>2139</v>
      </c>
      <c r="N597" s="507"/>
    </row>
    <row r="598" spans="1:14" ht="18.75" customHeight="1" x14ac:dyDescent="0.25">
      <c r="A598" s="1401"/>
      <c r="B598" s="1402"/>
      <c r="C598" s="12" t="s">
        <v>20</v>
      </c>
      <c r="D598" s="1161" t="s">
        <v>32</v>
      </c>
      <c r="E598" s="249" t="s">
        <v>454</v>
      </c>
      <c r="F598" s="197" t="s">
        <v>37</v>
      </c>
      <c r="G598" s="242">
        <v>76</v>
      </c>
      <c r="H598" s="62">
        <f t="shared" si="96"/>
        <v>12.666666666666666</v>
      </c>
      <c r="I598" s="1245">
        <f t="shared" si="97"/>
        <v>13</v>
      </c>
      <c r="J598" s="1334"/>
      <c r="K598" s="1466">
        <v>45329</v>
      </c>
      <c r="L598" s="102" t="s">
        <v>2139</v>
      </c>
      <c r="N598" s="507"/>
    </row>
    <row r="599" spans="1:14" ht="18.75" customHeight="1" x14ac:dyDescent="0.25">
      <c r="A599" s="1112" t="s">
        <v>54</v>
      </c>
      <c r="B599" s="1112" t="s">
        <v>77</v>
      </c>
      <c r="C599" s="12"/>
      <c r="D599" s="112"/>
      <c r="E599" s="75"/>
      <c r="F599" s="40"/>
      <c r="G599" s="76"/>
      <c r="H599" s="12"/>
      <c r="I599" s="1226"/>
      <c r="J599" s="1313"/>
      <c r="K599" s="1453"/>
      <c r="L599" s="1108"/>
      <c r="N599" s="507"/>
    </row>
    <row r="600" spans="1:14" ht="18.75" x14ac:dyDescent="0.3">
      <c r="A600" s="589"/>
      <c r="B600" s="57"/>
      <c r="C600" s="12"/>
      <c r="D600" s="112"/>
      <c r="E600" s="12"/>
      <c r="F600" s="12"/>
      <c r="G600" s="12"/>
      <c r="H600" s="588"/>
      <c r="I600" s="1226"/>
      <c r="J600" s="1313"/>
      <c r="K600" s="42"/>
      <c r="L600" s="199"/>
      <c r="N600" s="507"/>
    </row>
    <row r="601" spans="1:14" ht="18.75" customHeight="1" x14ac:dyDescent="0.25">
      <c r="A601" s="1401">
        <v>67</v>
      </c>
      <c r="B601" s="1402">
        <v>24</v>
      </c>
      <c r="C601" s="12" t="s">
        <v>643</v>
      </c>
      <c r="D601" s="1183" t="s">
        <v>32</v>
      </c>
      <c r="E601" s="309" t="s">
        <v>645</v>
      </c>
      <c r="F601" s="310" t="s">
        <v>90</v>
      </c>
      <c r="G601" s="311">
        <v>49</v>
      </c>
      <c r="H601" s="62">
        <f t="shared" ref="H601:H608" si="98">G601/6</f>
        <v>8.1666666666666661</v>
      </c>
      <c r="I601" s="1269">
        <f t="shared" ref="I601:I608" si="99">ROUNDUP(H601,0)</f>
        <v>9</v>
      </c>
      <c r="J601" s="1357">
        <f>SUM(I601:I608)</f>
        <v>65</v>
      </c>
      <c r="K601" s="1452">
        <v>45329</v>
      </c>
      <c r="L601" s="199" t="s">
        <v>2140</v>
      </c>
      <c r="N601" s="507"/>
    </row>
    <row r="602" spans="1:14" ht="18.75" customHeight="1" x14ac:dyDescent="0.25">
      <c r="A602" s="1401"/>
      <c r="B602" s="1402"/>
      <c r="C602" s="12" t="s">
        <v>643</v>
      </c>
      <c r="D602" s="1183" t="s">
        <v>21</v>
      </c>
      <c r="E602" s="314" t="s">
        <v>291</v>
      </c>
      <c r="F602" s="310" t="s">
        <v>649</v>
      </c>
      <c r="G602" s="275">
        <v>28</v>
      </c>
      <c r="H602" s="62">
        <f t="shared" si="98"/>
        <v>4.666666666666667</v>
      </c>
      <c r="I602" s="1269">
        <f t="shared" si="99"/>
        <v>5</v>
      </c>
      <c r="J602" s="1357"/>
      <c r="K602" s="1452">
        <v>45329</v>
      </c>
      <c r="L602" s="199" t="s">
        <v>2140</v>
      </c>
      <c r="N602" s="507"/>
    </row>
    <row r="603" spans="1:14" ht="18.75" customHeight="1" x14ac:dyDescent="0.25">
      <c r="A603" s="1401"/>
      <c r="B603" s="1402"/>
      <c r="C603" s="12" t="s">
        <v>643</v>
      </c>
      <c r="D603" s="1183" t="s">
        <v>21</v>
      </c>
      <c r="E603" s="314" t="s">
        <v>651</v>
      </c>
      <c r="F603" s="310" t="s">
        <v>652</v>
      </c>
      <c r="G603" s="275">
        <v>47</v>
      </c>
      <c r="H603" s="62">
        <f t="shared" si="98"/>
        <v>7.833333333333333</v>
      </c>
      <c r="I603" s="1269">
        <f t="shared" si="99"/>
        <v>8</v>
      </c>
      <c r="J603" s="1357"/>
      <c r="K603" s="1452">
        <v>45329</v>
      </c>
      <c r="L603" s="199" t="s">
        <v>2140</v>
      </c>
      <c r="N603" s="507"/>
    </row>
    <row r="604" spans="1:14" ht="18.75" customHeight="1" x14ac:dyDescent="0.25">
      <c r="A604" s="1401"/>
      <c r="B604" s="1402"/>
      <c r="C604" s="12" t="s">
        <v>643</v>
      </c>
      <c r="D604" s="1183" t="s">
        <v>21</v>
      </c>
      <c r="E604" s="314" t="s">
        <v>654</v>
      </c>
      <c r="F604" s="310" t="s">
        <v>655</v>
      </c>
      <c r="G604" s="275">
        <v>34</v>
      </c>
      <c r="H604" s="62">
        <f t="shared" si="98"/>
        <v>5.666666666666667</v>
      </c>
      <c r="I604" s="1269">
        <f t="shared" si="99"/>
        <v>6</v>
      </c>
      <c r="J604" s="1357"/>
      <c r="K604" s="1452">
        <v>45329</v>
      </c>
      <c r="L604" s="199" t="s">
        <v>2140</v>
      </c>
      <c r="N604" s="507"/>
    </row>
    <row r="605" spans="1:14" ht="18.75" customHeight="1" x14ac:dyDescent="0.25">
      <c r="A605" s="1401"/>
      <c r="B605" s="1402"/>
      <c r="C605" s="12" t="s">
        <v>643</v>
      </c>
      <c r="D605" s="1184" t="s">
        <v>50</v>
      </c>
      <c r="E605" s="29" t="s">
        <v>658</v>
      </c>
      <c r="F605" s="30" t="s">
        <v>659</v>
      </c>
      <c r="G605" s="31">
        <v>96</v>
      </c>
      <c r="H605" s="62">
        <f t="shared" si="98"/>
        <v>16</v>
      </c>
      <c r="I605" s="1270">
        <f t="shared" si="99"/>
        <v>16</v>
      </c>
      <c r="J605" s="1358"/>
      <c r="K605" s="1452">
        <v>45329</v>
      </c>
      <c r="L605" s="199" t="s">
        <v>2140</v>
      </c>
      <c r="N605" s="507"/>
    </row>
    <row r="606" spans="1:14" ht="18.75" customHeight="1" x14ac:dyDescent="0.25">
      <c r="A606" s="1401"/>
      <c r="B606" s="1402"/>
      <c r="C606" s="12" t="s">
        <v>643</v>
      </c>
      <c r="D606" s="1184" t="s">
        <v>21</v>
      </c>
      <c r="E606" s="29" t="s">
        <v>662</v>
      </c>
      <c r="F606" s="30" t="s">
        <v>659</v>
      </c>
      <c r="G606" s="31">
        <v>69</v>
      </c>
      <c r="H606" s="62">
        <f t="shared" si="98"/>
        <v>11.5</v>
      </c>
      <c r="I606" s="1270">
        <f t="shared" si="99"/>
        <v>12</v>
      </c>
      <c r="J606" s="1358"/>
      <c r="K606" s="1452">
        <v>45329</v>
      </c>
      <c r="L606" s="199" t="s">
        <v>2140</v>
      </c>
      <c r="N606" s="507"/>
    </row>
    <row r="607" spans="1:14" ht="18.75" customHeight="1" x14ac:dyDescent="0.25">
      <c r="A607" s="1401"/>
      <c r="B607" s="1402"/>
      <c r="C607" s="12" t="s">
        <v>643</v>
      </c>
      <c r="D607" s="1184" t="s">
        <v>21</v>
      </c>
      <c r="E607" s="29" t="s">
        <v>664</v>
      </c>
      <c r="F607" s="30" t="s">
        <v>665</v>
      </c>
      <c r="G607" s="31">
        <v>36</v>
      </c>
      <c r="H607" s="62">
        <f t="shared" si="98"/>
        <v>6</v>
      </c>
      <c r="I607" s="1270">
        <f t="shared" si="99"/>
        <v>6</v>
      </c>
      <c r="J607" s="1358"/>
      <c r="K607" s="1452">
        <v>45329</v>
      </c>
      <c r="L607" s="199" t="s">
        <v>2140</v>
      </c>
      <c r="N607" s="507"/>
    </row>
    <row r="608" spans="1:14" ht="18.75" customHeight="1" x14ac:dyDescent="0.25">
      <c r="A608" s="1401"/>
      <c r="B608" s="1402"/>
      <c r="C608" s="12" t="s">
        <v>643</v>
      </c>
      <c r="D608" s="1184" t="s">
        <v>21</v>
      </c>
      <c r="E608" s="29" t="s">
        <v>667</v>
      </c>
      <c r="F608" s="30" t="s">
        <v>668</v>
      </c>
      <c r="G608" s="31">
        <v>16</v>
      </c>
      <c r="H608" s="62">
        <f t="shared" si="98"/>
        <v>2.6666666666666665</v>
      </c>
      <c r="I608" s="1270">
        <f t="shared" si="99"/>
        <v>3</v>
      </c>
      <c r="J608" s="1358"/>
      <c r="K608" s="1452">
        <v>45329</v>
      </c>
      <c r="L608" s="199" t="s">
        <v>2140</v>
      </c>
      <c r="N608" s="507"/>
    </row>
    <row r="609" spans="1:14" ht="18.75" customHeight="1" x14ac:dyDescent="0.25">
      <c r="A609" s="1112" t="s">
        <v>55</v>
      </c>
      <c r="B609" s="1112" t="s">
        <v>54</v>
      </c>
      <c r="C609" s="12"/>
      <c r="D609" s="112"/>
      <c r="E609" s="39"/>
      <c r="F609" s="40"/>
      <c r="G609" s="12"/>
      <c r="H609" s="12"/>
      <c r="I609" s="1226"/>
      <c r="J609" s="1313"/>
      <c r="K609" s="1453"/>
      <c r="L609" s="1108"/>
      <c r="N609" s="507"/>
    </row>
    <row r="610" spans="1:14" ht="18.75" x14ac:dyDescent="0.3">
      <c r="A610" s="589"/>
      <c r="B610" s="57"/>
      <c r="C610" s="12"/>
      <c r="D610" s="112"/>
      <c r="E610" s="12"/>
      <c r="F610" s="12"/>
      <c r="G610" s="12"/>
      <c r="H610" s="588"/>
      <c r="I610" s="1226"/>
      <c r="J610" s="1313"/>
      <c r="K610" s="42"/>
      <c r="L610" s="199"/>
      <c r="N610" s="507"/>
    </row>
    <row r="611" spans="1:14" ht="18.75" customHeight="1" x14ac:dyDescent="0.25">
      <c r="A611" s="1401">
        <v>68</v>
      </c>
      <c r="B611" s="1401">
        <v>25</v>
      </c>
      <c r="C611" s="12" t="s">
        <v>220</v>
      </c>
      <c r="D611" s="1185" t="s">
        <v>21</v>
      </c>
      <c r="E611" s="316" t="s">
        <v>672</v>
      </c>
      <c r="F611" s="317" t="s">
        <v>226</v>
      </c>
      <c r="G611" s="315">
        <v>48</v>
      </c>
      <c r="H611" s="62">
        <f t="shared" ref="H611:H616" si="100">G611/6</f>
        <v>8</v>
      </c>
      <c r="I611" s="1271">
        <f t="shared" ref="I611:I616" si="101">ROUNDUP(H611,0)</f>
        <v>8</v>
      </c>
      <c r="J611" s="1359">
        <f>SUM(I611:I616)</f>
        <v>76</v>
      </c>
      <c r="K611" s="1482">
        <v>45329</v>
      </c>
      <c r="L611" s="102" t="s">
        <v>2141</v>
      </c>
      <c r="N611" s="507"/>
    </row>
    <row r="612" spans="1:14" ht="18.75" customHeight="1" x14ac:dyDescent="0.25">
      <c r="A612" s="1401"/>
      <c r="B612" s="1401"/>
      <c r="C612" s="12" t="s">
        <v>220</v>
      </c>
      <c r="D612" s="1185" t="s">
        <v>50</v>
      </c>
      <c r="E612" s="316" t="s">
        <v>672</v>
      </c>
      <c r="F612" s="317" t="s">
        <v>226</v>
      </c>
      <c r="G612" s="315">
        <v>123</v>
      </c>
      <c r="H612" s="62">
        <f t="shared" si="100"/>
        <v>20.5</v>
      </c>
      <c r="I612" s="1271">
        <f t="shared" si="101"/>
        <v>21</v>
      </c>
      <c r="J612" s="1359"/>
      <c r="K612" s="1482">
        <v>45329</v>
      </c>
      <c r="L612" s="102" t="s">
        <v>2141</v>
      </c>
      <c r="N612" s="507"/>
    </row>
    <row r="613" spans="1:14" ht="18.75" customHeight="1" x14ac:dyDescent="0.25">
      <c r="A613" s="1401"/>
      <c r="B613" s="1401"/>
      <c r="C613" s="12" t="s">
        <v>220</v>
      </c>
      <c r="D613" s="1186" t="s">
        <v>32</v>
      </c>
      <c r="E613" s="321" t="s">
        <v>679</v>
      </c>
      <c r="F613" s="322" t="s">
        <v>680</v>
      </c>
      <c r="G613" s="323">
        <v>157</v>
      </c>
      <c r="H613" s="62">
        <f t="shared" si="100"/>
        <v>26.166666666666668</v>
      </c>
      <c r="I613" s="1272">
        <f t="shared" si="101"/>
        <v>27</v>
      </c>
      <c r="J613" s="1360"/>
      <c r="K613" s="1482">
        <v>45329</v>
      </c>
      <c r="L613" s="102" t="s">
        <v>2141</v>
      </c>
      <c r="N613" s="507"/>
    </row>
    <row r="614" spans="1:14" ht="18.75" customHeight="1" x14ac:dyDescent="0.25">
      <c r="A614" s="1401"/>
      <c r="B614" s="1401"/>
      <c r="C614" s="1310" t="s">
        <v>2181</v>
      </c>
      <c r="D614" s="1186" t="s">
        <v>21</v>
      </c>
      <c r="E614" s="326" t="s">
        <v>682</v>
      </c>
      <c r="F614" s="322" t="s">
        <v>680</v>
      </c>
      <c r="G614" s="320">
        <v>42</v>
      </c>
      <c r="H614" s="62">
        <f t="shared" si="100"/>
        <v>7</v>
      </c>
      <c r="I614" s="1272">
        <f t="shared" si="101"/>
        <v>7</v>
      </c>
      <c r="J614" s="1360"/>
      <c r="K614" s="1482">
        <v>45329</v>
      </c>
      <c r="L614" s="102" t="s">
        <v>2141</v>
      </c>
      <c r="N614" s="507"/>
    </row>
    <row r="615" spans="1:14" ht="18.75" customHeight="1" x14ac:dyDescent="0.25">
      <c r="A615" s="1401"/>
      <c r="B615" s="1401"/>
      <c r="C615" s="1310" t="s">
        <v>2181</v>
      </c>
      <c r="D615" s="1186" t="s">
        <v>21</v>
      </c>
      <c r="E615" s="326" t="s">
        <v>684</v>
      </c>
      <c r="F615" s="322" t="s">
        <v>680</v>
      </c>
      <c r="G615" s="320">
        <v>35</v>
      </c>
      <c r="H615" s="62">
        <f t="shared" si="100"/>
        <v>5.833333333333333</v>
      </c>
      <c r="I615" s="1272">
        <f t="shared" si="101"/>
        <v>6</v>
      </c>
      <c r="J615" s="1360"/>
      <c r="K615" s="1482">
        <v>45329</v>
      </c>
      <c r="L615" s="102" t="s">
        <v>2141</v>
      </c>
      <c r="N615" s="507"/>
    </row>
    <row r="616" spans="1:14" ht="18.75" customHeight="1" x14ac:dyDescent="0.25">
      <c r="A616" s="1401"/>
      <c r="B616" s="1401"/>
      <c r="C616" s="1310" t="s">
        <v>2181</v>
      </c>
      <c r="D616" s="1186" t="s">
        <v>21</v>
      </c>
      <c r="E616" s="326" t="s">
        <v>478</v>
      </c>
      <c r="F616" s="322" t="s">
        <v>686</v>
      </c>
      <c r="G616" s="320">
        <v>39</v>
      </c>
      <c r="H616" s="62">
        <f t="shared" si="100"/>
        <v>6.5</v>
      </c>
      <c r="I616" s="1272">
        <f t="shared" si="101"/>
        <v>7</v>
      </c>
      <c r="J616" s="1360"/>
      <c r="K616" s="1482">
        <v>45329</v>
      </c>
      <c r="L616" s="102" t="s">
        <v>2141</v>
      </c>
      <c r="N616" s="507"/>
    </row>
    <row r="617" spans="1:14" ht="18.75" customHeight="1" x14ac:dyDescent="0.25">
      <c r="A617" s="1113" t="s">
        <v>103</v>
      </c>
      <c r="B617" s="1112" t="s">
        <v>55</v>
      </c>
      <c r="C617" s="12"/>
      <c r="D617" s="112"/>
      <c r="E617" s="39"/>
      <c r="F617" s="40"/>
      <c r="G617" s="12"/>
      <c r="H617" s="12"/>
      <c r="I617" s="1226"/>
      <c r="J617" s="1313"/>
      <c r="K617" s="1453"/>
      <c r="L617" s="1108"/>
      <c r="N617" s="507"/>
    </row>
    <row r="618" spans="1:14" ht="18.75" x14ac:dyDescent="0.3">
      <c r="A618" s="57"/>
      <c r="B618" s="57"/>
      <c r="C618" s="12"/>
      <c r="D618" s="112"/>
      <c r="E618" s="12"/>
      <c r="F618" s="12"/>
      <c r="G618" s="12"/>
      <c r="H618" s="588"/>
      <c r="I618" s="1226"/>
      <c r="J618" s="1313"/>
      <c r="K618" s="1460"/>
      <c r="L618" s="199"/>
      <c r="N618" s="507"/>
    </row>
    <row r="619" spans="1:14" ht="18.75" customHeight="1" x14ac:dyDescent="0.25">
      <c r="A619" s="1401">
        <v>69</v>
      </c>
      <c r="B619" s="1402">
        <v>26</v>
      </c>
      <c r="C619" s="12" t="s">
        <v>303</v>
      </c>
      <c r="D619" s="1184" t="s">
        <v>21</v>
      </c>
      <c r="E619" s="29" t="s">
        <v>689</v>
      </c>
      <c r="F619" s="30" t="s">
        <v>690</v>
      </c>
      <c r="G619" s="31">
        <v>46</v>
      </c>
      <c r="H619" s="62">
        <f t="shared" ref="H619:H625" si="102">G619/6</f>
        <v>7.666666666666667</v>
      </c>
      <c r="I619" s="1270">
        <f t="shared" ref="I619:I625" si="103">ROUNDUP(H619,0)</f>
        <v>8</v>
      </c>
      <c r="J619" s="1358">
        <f>SUM(I619:I625)</f>
        <v>67</v>
      </c>
      <c r="K619" s="1452">
        <v>45365</v>
      </c>
      <c r="L619" s="199" t="s">
        <v>2142</v>
      </c>
      <c r="N619" s="507"/>
    </row>
    <row r="620" spans="1:14" ht="18.75" customHeight="1" x14ac:dyDescent="0.25">
      <c r="A620" s="1401"/>
      <c r="B620" s="1402"/>
      <c r="C620" s="12" t="s">
        <v>303</v>
      </c>
      <c r="D620" s="1184" t="s">
        <v>50</v>
      </c>
      <c r="E620" s="29" t="s">
        <v>696</v>
      </c>
      <c r="F620" s="30" t="s">
        <v>697</v>
      </c>
      <c r="G620" s="31">
        <v>106</v>
      </c>
      <c r="H620" s="62">
        <f t="shared" si="102"/>
        <v>17.666666666666668</v>
      </c>
      <c r="I620" s="1270">
        <f t="shared" si="103"/>
        <v>18</v>
      </c>
      <c r="J620" s="1358"/>
      <c r="K620" s="1452">
        <v>45365</v>
      </c>
      <c r="L620" s="199" t="s">
        <v>2142</v>
      </c>
      <c r="N620" s="507"/>
    </row>
    <row r="621" spans="1:14" ht="18.75" customHeight="1" x14ac:dyDescent="0.25">
      <c r="A621" s="1401"/>
      <c r="B621" s="1402"/>
      <c r="C621" s="12" t="s">
        <v>303</v>
      </c>
      <c r="D621" s="1184" t="s">
        <v>21</v>
      </c>
      <c r="E621" s="29" t="s">
        <v>699</v>
      </c>
      <c r="F621" s="30" t="s">
        <v>690</v>
      </c>
      <c r="G621" s="31">
        <v>43</v>
      </c>
      <c r="H621" s="62">
        <f t="shared" si="102"/>
        <v>7.166666666666667</v>
      </c>
      <c r="I621" s="1270">
        <f t="shared" si="103"/>
        <v>8</v>
      </c>
      <c r="J621" s="1358"/>
      <c r="K621" s="1452">
        <v>45365</v>
      </c>
      <c r="L621" s="199" t="s">
        <v>2142</v>
      </c>
      <c r="N621" s="507"/>
    </row>
    <row r="622" spans="1:14" ht="18.75" customHeight="1" x14ac:dyDescent="0.25">
      <c r="A622" s="1401"/>
      <c r="B622" s="1402"/>
      <c r="C622" s="12" t="s">
        <v>303</v>
      </c>
      <c r="D622" s="1183" t="s">
        <v>32</v>
      </c>
      <c r="E622" s="309" t="s">
        <v>702</v>
      </c>
      <c r="F622" s="310" t="s">
        <v>690</v>
      </c>
      <c r="G622" s="311">
        <v>59</v>
      </c>
      <c r="H622" s="62">
        <f t="shared" si="102"/>
        <v>9.8333333333333339</v>
      </c>
      <c r="I622" s="1269">
        <f t="shared" si="103"/>
        <v>10</v>
      </c>
      <c r="J622" s="1357"/>
      <c r="K622" s="1452">
        <v>45365</v>
      </c>
      <c r="L622" s="199" t="s">
        <v>2142</v>
      </c>
      <c r="N622" s="507"/>
    </row>
    <row r="623" spans="1:14" ht="18.75" customHeight="1" x14ac:dyDescent="0.25">
      <c r="A623" s="1401"/>
      <c r="B623" s="1402"/>
      <c r="C623" s="12" t="s">
        <v>303</v>
      </c>
      <c r="D623" s="1183" t="s">
        <v>21</v>
      </c>
      <c r="E623" s="314" t="s">
        <v>704</v>
      </c>
      <c r="F623" s="310" t="s">
        <v>697</v>
      </c>
      <c r="G623" s="275">
        <v>68</v>
      </c>
      <c r="H623" s="62">
        <f t="shared" si="102"/>
        <v>11.333333333333334</v>
      </c>
      <c r="I623" s="1269">
        <f t="shared" si="103"/>
        <v>12</v>
      </c>
      <c r="J623" s="1357"/>
      <c r="K623" s="1452">
        <v>45365</v>
      </c>
      <c r="L623" s="199" t="s">
        <v>2142</v>
      </c>
      <c r="N623" s="507"/>
    </row>
    <row r="624" spans="1:14" ht="18.75" customHeight="1" x14ac:dyDescent="0.25">
      <c r="A624" s="1401"/>
      <c r="B624" s="1402"/>
      <c r="C624" s="12" t="s">
        <v>303</v>
      </c>
      <c r="D624" s="1183" t="s">
        <v>21</v>
      </c>
      <c r="E624" s="314" t="s">
        <v>707</v>
      </c>
      <c r="F624" s="310" t="s">
        <v>708</v>
      </c>
      <c r="G624" s="275">
        <v>42</v>
      </c>
      <c r="H624" s="62">
        <f t="shared" si="102"/>
        <v>7</v>
      </c>
      <c r="I624" s="1269">
        <f t="shared" si="103"/>
        <v>7</v>
      </c>
      <c r="J624" s="1357"/>
      <c r="K624" s="1452">
        <v>45365</v>
      </c>
      <c r="L624" s="199" t="s">
        <v>2142</v>
      </c>
      <c r="N624" s="507"/>
    </row>
    <row r="625" spans="1:14" ht="18.75" customHeight="1" x14ac:dyDescent="0.25">
      <c r="A625" s="1401"/>
      <c r="B625" s="1402"/>
      <c r="C625" s="12" t="s">
        <v>303</v>
      </c>
      <c r="D625" s="1183" t="s">
        <v>21</v>
      </c>
      <c r="E625" s="314" t="s">
        <v>442</v>
      </c>
      <c r="F625" s="310" t="s">
        <v>710</v>
      </c>
      <c r="G625" s="275">
        <v>22</v>
      </c>
      <c r="H625" s="62">
        <f t="shared" si="102"/>
        <v>3.6666666666666665</v>
      </c>
      <c r="I625" s="1269">
        <f t="shared" si="103"/>
        <v>4</v>
      </c>
      <c r="J625" s="1357"/>
      <c r="K625" s="1452">
        <v>45365</v>
      </c>
      <c r="L625" s="199" t="s">
        <v>2142</v>
      </c>
      <c r="N625" s="507"/>
    </row>
    <row r="626" spans="1:14" ht="18.75" customHeight="1" x14ac:dyDescent="0.25">
      <c r="A626" s="1112" t="s">
        <v>77</v>
      </c>
      <c r="B626" s="1112" t="s">
        <v>103</v>
      </c>
      <c r="C626" s="12"/>
      <c r="D626" s="112"/>
      <c r="E626" s="39"/>
      <c r="F626" s="40"/>
      <c r="G626" s="12"/>
      <c r="H626" s="12"/>
      <c r="I626" s="1226"/>
      <c r="J626" s="1313"/>
      <c r="K626" s="1453"/>
      <c r="L626" s="1108"/>
      <c r="N626" s="507"/>
    </row>
    <row r="627" spans="1:14" ht="18.75" x14ac:dyDescent="0.3">
      <c r="A627" s="589"/>
      <c r="B627" s="57"/>
      <c r="C627" s="12"/>
      <c r="D627" s="112"/>
      <c r="E627" s="12"/>
      <c r="F627" s="12"/>
      <c r="G627" s="12"/>
      <c r="H627" s="588"/>
      <c r="I627" s="1226"/>
      <c r="J627" s="1313"/>
      <c r="K627" s="1460"/>
      <c r="L627" s="199"/>
      <c r="N627" s="507"/>
    </row>
    <row r="628" spans="1:14" ht="18.75" customHeight="1" x14ac:dyDescent="0.25">
      <c r="A628" s="1401">
        <v>70</v>
      </c>
      <c r="B628" s="1402">
        <v>27</v>
      </c>
      <c r="C628" s="12" t="s">
        <v>335</v>
      </c>
      <c r="D628" s="1212" t="s">
        <v>21</v>
      </c>
      <c r="E628" s="461" t="s">
        <v>712</v>
      </c>
      <c r="F628" s="462" t="s">
        <v>713</v>
      </c>
      <c r="G628" s="400">
        <v>30</v>
      </c>
      <c r="H628" s="62">
        <f t="shared" ref="H628:H635" si="104">G628/6</f>
        <v>5</v>
      </c>
      <c r="I628" s="1294">
        <f t="shared" ref="I628:I635" si="105">ROUNDUP(H628,0)</f>
        <v>5</v>
      </c>
      <c r="J628" s="1388">
        <f>SUM(I628:I635)</f>
        <v>55</v>
      </c>
      <c r="K628" s="1483">
        <v>45365</v>
      </c>
      <c r="L628" s="199" t="s">
        <v>2143</v>
      </c>
      <c r="N628" s="507"/>
    </row>
    <row r="629" spans="1:14" ht="18.75" customHeight="1" x14ac:dyDescent="0.25">
      <c r="A629" s="1401"/>
      <c r="B629" s="1402"/>
      <c r="C629" s="12" t="s">
        <v>335</v>
      </c>
      <c r="D629" s="1212" t="s">
        <v>21</v>
      </c>
      <c r="E629" s="461" t="s">
        <v>717</v>
      </c>
      <c r="F629" s="462" t="s">
        <v>718</v>
      </c>
      <c r="G629" s="400">
        <v>30</v>
      </c>
      <c r="H629" s="62">
        <f t="shared" si="104"/>
        <v>5</v>
      </c>
      <c r="I629" s="1294">
        <f t="shared" si="105"/>
        <v>5</v>
      </c>
      <c r="J629" s="1388"/>
      <c r="K629" s="1483">
        <v>45365</v>
      </c>
      <c r="L629" s="199" t="s">
        <v>2143</v>
      </c>
      <c r="N629" s="507"/>
    </row>
    <row r="630" spans="1:14" ht="18.75" customHeight="1" x14ac:dyDescent="0.25">
      <c r="A630" s="1401"/>
      <c r="B630" s="1402"/>
      <c r="C630" s="12" t="s">
        <v>335</v>
      </c>
      <c r="D630" s="1212" t="s">
        <v>21</v>
      </c>
      <c r="E630" s="461" t="s">
        <v>720</v>
      </c>
      <c r="F630" s="462" t="s">
        <v>721</v>
      </c>
      <c r="G630" s="400">
        <v>20</v>
      </c>
      <c r="H630" s="62">
        <f t="shared" si="104"/>
        <v>3.3333333333333335</v>
      </c>
      <c r="I630" s="1294">
        <f t="shared" si="105"/>
        <v>4</v>
      </c>
      <c r="J630" s="1388"/>
      <c r="K630" s="1483">
        <v>45365</v>
      </c>
      <c r="L630" s="199" t="s">
        <v>2143</v>
      </c>
      <c r="N630" s="507"/>
    </row>
    <row r="631" spans="1:14" ht="18.75" customHeight="1" x14ac:dyDescent="0.25">
      <c r="A631" s="1401"/>
      <c r="B631" s="1402"/>
      <c r="C631" s="12" t="s">
        <v>335</v>
      </c>
      <c r="D631" s="1212" t="s">
        <v>32</v>
      </c>
      <c r="E631" s="461" t="s">
        <v>724</v>
      </c>
      <c r="F631" s="462" t="s">
        <v>337</v>
      </c>
      <c r="G631" s="464">
        <v>50</v>
      </c>
      <c r="H631" s="62">
        <f t="shared" si="104"/>
        <v>8.3333333333333339</v>
      </c>
      <c r="I631" s="1294">
        <f t="shared" si="105"/>
        <v>9</v>
      </c>
      <c r="J631" s="1388"/>
      <c r="K631" s="1483">
        <v>45365</v>
      </c>
      <c r="L631" s="199" t="s">
        <v>2143</v>
      </c>
      <c r="N631" s="507"/>
    </row>
    <row r="632" spans="1:14" ht="15.75" customHeight="1" x14ac:dyDescent="0.25">
      <c r="A632" s="1401"/>
      <c r="B632" s="1402"/>
      <c r="C632" s="12" t="s">
        <v>335</v>
      </c>
      <c r="D632" s="1213" t="s">
        <v>50</v>
      </c>
      <c r="E632" s="404" t="s">
        <v>727</v>
      </c>
      <c r="F632" s="405" t="s">
        <v>728</v>
      </c>
      <c r="G632" s="403">
        <v>67</v>
      </c>
      <c r="H632" s="62">
        <f t="shared" si="104"/>
        <v>11.166666666666666</v>
      </c>
      <c r="I632" s="1295">
        <f t="shared" si="105"/>
        <v>12</v>
      </c>
      <c r="J632" s="1389"/>
      <c r="K632" s="1483">
        <v>45365</v>
      </c>
      <c r="L632" s="199" t="s">
        <v>2143</v>
      </c>
      <c r="N632" s="507"/>
    </row>
    <row r="633" spans="1:14" ht="18.75" customHeight="1" x14ac:dyDescent="0.25">
      <c r="A633" s="1401"/>
      <c r="B633" s="1402"/>
      <c r="C633" s="12" t="s">
        <v>335</v>
      </c>
      <c r="D633" s="1213" t="s">
        <v>21</v>
      </c>
      <c r="E633" s="404" t="s">
        <v>727</v>
      </c>
      <c r="F633" s="405" t="s">
        <v>728</v>
      </c>
      <c r="G633" s="403">
        <v>36</v>
      </c>
      <c r="H633" s="62">
        <f t="shared" si="104"/>
        <v>6</v>
      </c>
      <c r="I633" s="1295">
        <f t="shared" si="105"/>
        <v>6</v>
      </c>
      <c r="J633" s="1389"/>
      <c r="K633" s="1483">
        <v>45365</v>
      </c>
      <c r="L633" s="199" t="s">
        <v>2143</v>
      </c>
      <c r="N633" s="507"/>
    </row>
    <row r="634" spans="1:14" ht="18.75" customHeight="1" x14ac:dyDescent="0.25">
      <c r="A634" s="1401"/>
      <c r="B634" s="1402"/>
      <c r="C634" s="12" t="s">
        <v>335</v>
      </c>
      <c r="D634" s="1213" t="s">
        <v>21</v>
      </c>
      <c r="E634" s="404" t="s">
        <v>732</v>
      </c>
      <c r="F634" s="405" t="s">
        <v>733</v>
      </c>
      <c r="G634" s="403">
        <v>32</v>
      </c>
      <c r="H634" s="62">
        <f t="shared" si="104"/>
        <v>5.333333333333333</v>
      </c>
      <c r="I634" s="1295">
        <f t="shared" si="105"/>
        <v>6</v>
      </c>
      <c r="J634" s="1389"/>
      <c r="K634" s="1483">
        <v>45365</v>
      </c>
      <c r="L634" s="199" t="s">
        <v>2143</v>
      </c>
      <c r="N634" s="507"/>
    </row>
    <row r="635" spans="1:14" ht="18.75" customHeight="1" x14ac:dyDescent="0.25">
      <c r="A635" s="1401"/>
      <c r="B635" s="1402"/>
      <c r="C635" s="12" t="s">
        <v>335</v>
      </c>
      <c r="D635" s="1213" t="s">
        <v>21</v>
      </c>
      <c r="E635" s="404" t="s">
        <v>735</v>
      </c>
      <c r="F635" s="405" t="s">
        <v>736</v>
      </c>
      <c r="G635" s="403">
        <v>47</v>
      </c>
      <c r="H635" s="62">
        <f t="shared" si="104"/>
        <v>7.833333333333333</v>
      </c>
      <c r="I635" s="1295">
        <f t="shared" si="105"/>
        <v>8</v>
      </c>
      <c r="J635" s="1389"/>
      <c r="K635" s="1483">
        <v>45365</v>
      </c>
      <c r="L635" s="199" t="s">
        <v>2143</v>
      </c>
      <c r="N635" s="507"/>
    </row>
    <row r="636" spans="1:14" ht="18.75" customHeight="1" x14ac:dyDescent="0.25">
      <c r="A636" s="1112" t="s">
        <v>54</v>
      </c>
      <c r="B636" s="1112" t="s">
        <v>77</v>
      </c>
      <c r="C636" s="12"/>
      <c r="D636" s="112"/>
      <c r="E636" s="39"/>
      <c r="F636" s="40"/>
      <c r="G636" s="12"/>
      <c r="H636" s="12"/>
      <c r="I636" s="1226"/>
      <c r="J636" s="1313"/>
      <c r="K636" s="1453"/>
      <c r="L636" s="1108"/>
      <c r="N636" s="507"/>
    </row>
    <row r="637" spans="1:14" ht="18.75" x14ac:dyDescent="0.3">
      <c r="A637" s="589"/>
      <c r="B637" s="57"/>
      <c r="C637" s="12"/>
      <c r="D637" s="112"/>
      <c r="E637" s="12"/>
      <c r="F637" s="12"/>
      <c r="G637" s="12"/>
      <c r="H637" s="588"/>
      <c r="I637" s="1226"/>
      <c r="J637" s="1313"/>
      <c r="K637" s="1460"/>
      <c r="L637" s="102"/>
      <c r="N637" s="507"/>
    </row>
    <row r="638" spans="1:14" ht="18.75" customHeight="1" x14ac:dyDescent="0.25">
      <c r="A638" s="1401">
        <v>71</v>
      </c>
      <c r="B638" s="1418" t="s">
        <v>2073</v>
      </c>
      <c r="C638" s="12" t="s">
        <v>250</v>
      </c>
      <c r="D638" s="1146" t="s">
        <v>35</v>
      </c>
      <c r="E638" s="91" t="s">
        <v>252</v>
      </c>
      <c r="F638" s="88" t="s">
        <v>253</v>
      </c>
      <c r="G638" s="89">
        <v>180</v>
      </c>
      <c r="H638" s="80">
        <f t="shared" ref="H638:H643" si="106">G638/6</f>
        <v>30</v>
      </c>
      <c r="I638" s="1233">
        <f t="shared" ref="I638:I643" si="107">ROUNDUP(H638,0)</f>
        <v>30</v>
      </c>
      <c r="J638" s="1320">
        <f>SUM(I638:I643)</f>
        <v>81</v>
      </c>
      <c r="K638" s="1457">
        <v>45365</v>
      </c>
      <c r="L638" s="102" t="s">
        <v>2144</v>
      </c>
      <c r="N638" s="507"/>
    </row>
    <row r="639" spans="1:14" ht="18.75" customHeight="1" x14ac:dyDescent="0.25">
      <c r="A639" s="1401"/>
      <c r="B639" s="1402"/>
      <c r="C639" s="12" t="s">
        <v>250</v>
      </c>
      <c r="D639" s="1166" t="s">
        <v>21</v>
      </c>
      <c r="E639" s="214" t="s">
        <v>261</v>
      </c>
      <c r="F639" s="215" t="s">
        <v>253</v>
      </c>
      <c r="G639" s="80">
        <v>33</v>
      </c>
      <c r="H639" s="80">
        <f t="shared" si="106"/>
        <v>5.5</v>
      </c>
      <c r="I639" s="1250">
        <f t="shared" si="107"/>
        <v>6</v>
      </c>
      <c r="J639" s="1338"/>
      <c r="K639" s="1457">
        <v>45365</v>
      </c>
      <c r="L639" s="102" t="s">
        <v>2144</v>
      </c>
      <c r="N639" s="507"/>
    </row>
    <row r="640" spans="1:14" ht="18.75" customHeight="1" x14ac:dyDescent="0.25">
      <c r="A640" s="1401"/>
      <c r="B640" s="1402"/>
      <c r="C640" s="12" t="s">
        <v>250</v>
      </c>
      <c r="D640" s="1166" t="s">
        <v>21</v>
      </c>
      <c r="E640" s="214" t="s">
        <v>263</v>
      </c>
      <c r="F640" s="215" t="s">
        <v>253</v>
      </c>
      <c r="G640" s="80">
        <v>49</v>
      </c>
      <c r="H640" s="80">
        <f t="shared" si="106"/>
        <v>8.1666666666666661</v>
      </c>
      <c r="I640" s="1250">
        <f t="shared" si="107"/>
        <v>9</v>
      </c>
      <c r="J640" s="1338"/>
      <c r="K640" s="1457">
        <v>45365</v>
      </c>
      <c r="L640" s="102" t="s">
        <v>2144</v>
      </c>
      <c r="N640" s="507"/>
    </row>
    <row r="641" spans="1:14" ht="18.75" customHeight="1" x14ac:dyDescent="0.25">
      <c r="A641" s="1401"/>
      <c r="B641" s="1402"/>
      <c r="C641" s="12" t="s">
        <v>250</v>
      </c>
      <c r="D641" s="1166" t="s">
        <v>50</v>
      </c>
      <c r="E641" s="214" t="s">
        <v>265</v>
      </c>
      <c r="F641" s="215" t="s">
        <v>253</v>
      </c>
      <c r="G641" s="80">
        <v>118</v>
      </c>
      <c r="H641" s="80">
        <f t="shared" si="106"/>
        <v>19.666666666666668</v>
      </c>
      <c r="I641" s="1250">
        <f t="shared" si="107"/>
        <v>20</v>
      </c>
      <c r="J641" s="1338"/>
      <c r="K641" s="1457">
        <v>45365</v>
      </c>
      <c r="L641" s="102" t="s">
        <v>2144</v>
      </c>
      <c r="N641" s="507"/>
    </row>
    <row r="642" spans="1:14" ht="18.75" customHeight="1" x14ac:dyDescent="0.25">
      <c r="A642" s="1401"/>
      <c r="B642" s="1402"/>
      <c r="C642" s="12" t="s">
        <v>250</v>
      </c>
      <c r="D642" s="1166" t="s">
        <v>21</v>
      </c>
      <c r="E642" s="214" t="s">
        <v>267</v>
      </c>
      <c r="F642" s="215" t="s">
        <v>268</v>
      </c>
      <c r="G642" s="80">
        <v>41</v>
      </c>
      <c r="H642" s="80">
        <f t="shared" si="106"/>
        <v>6.833333333333333</v>
      </c>
      <c r="I642" s="1250">
        <f t="shared" si="107"/>
        <v>7</v>
      </c>
      <c r="J642" s="1338"/>
      <c r="K642" s="1457">
        <v>45365</v>
      </c>
      <c r="L642" s="102" t="s">
        <v>2144</v>
      </c>
      <c r="N642" s="507"/>
    </row>
    <row r="643" spans="1:14" ht="18.75" customHeight="1" x14ac:dyDescent="0.25">
      <c r="A643" s="1401"/>
      <c r="B643" s="1402"/>
      <c r="C643" s="12" t="s">
        <v>250</v>
      </c>
      <c r="D643" s="1146" t="s">
        <v>21</v>
      </c>
      <c r="E643" s="91" t="s">
        <v>270</v>
      </c>
      <c r="F643" s="88" t="s">
        <v>271</v>
      </c>
      <c r="G643" s="89">
        <v>49</v>
      </c>
      <c r="H643" s="80">
        <f t="shared" si="106"/>
        <v>8.1666666666666661</v>
      </c>
      <c r="I643" s="1233">
        <f t="shared" si="107"/>
        <v>9</v>
      </c>
      <c r="J643" s="1320"/>
      <c r="K643" s="1457">
        <v>45365</v>
      </c>
      <c r="L643" s="102" t="s">
        <v>2144</v>
      </c>
      <c r="N643" s="507"/>
    </row>
    <row r="644" spans="1:14" ht="18.75" customHeight="1" x14ac:dyDescent="0.25">
      <c r="A644" s="1112" t="s">
        <v>55</v>
      </c>
      <c r="B644" s="1112" t="s">
        <v>54</v>
      </c>
      <c r="C644" s="12"/>
      <c r="D644" s="112"/>
      <c r="E644" s="39"/>
      <c r="F644" s="40"/>
      <c r="G644" s="12"/>
      <c r="H644" s="12"/>
      <c r="I644" s="1226"/>
      <c r="J644" s="1313"/>
      <c r="K644" s="1453"/>
      <c r="L644" s="1097"/>
      <c r="N644" s="507"/>
    </row>
    <row r="645" spans="1:14" ht="18.75" x14ac:dyDescent="0.3">
      <c r="A645" s="589"/>
      <c r="B645" s="57"/>
      <c r="C645" s="12"/>
      <c r="D645" s="112"/>
      <c r="E645" s="12"/>
      <c r="F645" s="12"/>
      <c r="G645" s="12"/>
      <c r="H645" s="588"/>
      <c r="I645" s="1226"/>
      <c r="J645" s="1313"/>
      <c r="K645" s="42"/>
      <c r="L645" s="102"/>
      <c r="N645" s="507"/>
    </row>
    <row r="646" spans="1:14" ht="18.75" customHeight="1" x14ac:dyDescent="0.25">
      <c r="A646" s="1401">
        <v>72</v>
      </c>
      <c r="B646" s="1402">
        <v>29</v>
      </c>
      <c r="C646" s="12" t="s">
        <v>742</v>
      </c>
      <c r="D646" s="1153" t="s">
        <v>21</v>
      </c>
      <c r="E646" s="136" t="s">
        <v>743</v>
      </c>
      <c r="F646" s="137" t="s">
        <v>744</v>
      </c>
      <c r="G646" s="135">
        <v>44</v>
      </c>
      <c r="H646" s="62">
        <f t="shared" ref="H646:H652" si="108">G646/6</f>
        <v>7.333333333333333</v>
      </c>
      <c r="I646" s="1223">
        <f>ROUNDUP(H646,0)</f>
        <v>8</v>
      </c>
      <c r="J646" s="1304">
        <f>SUM(I646:I652)</f>
        <v>74</v>
      </c>
      <c r="K646" s="1461">
        <v>45365</v>
      </c>
      <c r="L646" s="102" t="s">
        <v>2145</v>
      </c>
    </row>
    <row r="647" spans="1:14" ht="18.75" customHeight="1" x14ac:dyDescent="0.25">
      <c r="A647" s="1401"/>
      <c r="B647" s="1402"/>
      <c r="C647" s="12" t="s">
        <v>742</v>
      </c>
      <c r="D647" s="1153" t="s">
        <v>21</v>
      </c>
      <c r="E647" s="136" t="s">
        <v>748</v>
      </c>
      <c r="F647" s="137" t="s">
        <v>744</v>
      </c>
      <c r="G647" s="135">
        <v>33</v>
      </c>
      <c r="H647" s="62">
        <f t="shared" si="108"/>
        <v>5.5</v>
      </c>
      <c r="I647" s="1223">
        <f>ROUNDUP(H647,0)</f>
        <v>6</v>
      </c>
      <c r="J647" s="1304"/>
      <c r="K647" s="1461">
        <v>45365</v>
      </c>
      <c r="L647" s="102" t="s">
        <v>2145</v>
      </c>
    </row>
    <row r="648" spans="1:14" ht="39" customHeight="1" x14ac:dyDescent="0.25">
      <c r="A648" s="1401"/>
      <c r="B648" s="1402"/>
      <c r="C648" s="12" t="s">
        <v>742</v>
      </c>
      <c r="D648" s="1151" t="s">
        <v>50</v>
      </c>
      <c r="E648" s="123" t="s">
        <v>751</v>
      </c>
      <c r="F648" s="124" t="s">
        <v>752</v>
      </c>
      <c r="G648" s="122">
        <v>76</v>
      </c>
      <c r="H648" s="62">
        <f t="shared" si="108"/>
        <v>12.666666666666666</v>
      </c>
      <c r="I648" s="1237">
        <f>ROUNDUP(H648,0)</f>
        <v>13</v>
      </c>
      <c r="J648" s="1325"/>
      <c r="K648" s="1461">
        <v>45365</v>
      </c>
      <c r="L648" s="102" t="s">
        <v>2145</v>
      </c>
    </row>
    <row r="649" spans="1:14" ht="27" customHeight="1" x14ac:dyDescent="0.25">
      <c r="A649" s="1401"/>
      <c r="B649" s="1402"/>
      <c r="C649" s="12" t="s">
        <v>742</v>
      </c>
      <c r="D649" s="1151" t="s">
        <v>21</v>
      </c>
      <c r="E649" s="123" t="s">
        <v>751</v>
      </c>
      <c r="F649" s="124" t="s">
        <v>752</v>
      </c>
      <c r="G649" s="122">
        <v>46</v>
      </c>
      <c r="H649" s="62">
        <f t="shared" si="108"/>
        <v>7.666666666666667</v>
      </c>
      <c r="I649" s="1296">
        <v>7</v>
      </c>
      <c r="J649" s="1335"/>
      <c r="K649" s="1461">
        <v>45365</v>
      </c>
      <c r="L649" s="102" t="s">
        <v>2145</v>
      </c>
    </row>
    <row r="650" spans="1:14" ht="18.75" customHeight="1" x14ac:dyDescent="0.25">
      <c r="A650" s="1401"/>
      <c r="B650" s="1402"/>
      <c r="C650" s="12" t="s">
        <v>742</v>
      </c>
      <c r="D650" s="1151" t="s">
        <v>21</v>
      </c>
      <c r="E650" s="123" t="s">
        <v>756</v>
      </c>
      <c r="F650" s="124" t="s">
        <v>757</v>
      </c>
      <c r="G650" s="122">
        <v>53</v>
      </c>
      <c r="H650" s="62">
        <f t="shared" si="108"/>
        <v>8.8333333333333339</v>
      </c>
      <c r="I650" s="1237">
        <f>ROUNDUP(H650,0)</f>
        <v>9</v>
      </c>
      <c r="J650" s="1325"/>
      <c r="K650" s="1461">
        <v>45365</v>
      </c>
      <c r="L650" s="102" t="s">
        <v>2145</v>
      </c>
    </row>
    <row r="651" spans="1:14" ht="18.75" customHeight="1" x14ac:dyDescent="0.25">
      <c r="A651" s="1401"/>
      <c r="B651" s="1402"/>
      <c r="C651" s="12" t="s">
        <v>742</v>
      </c>
      <c r="D651" s="1189" t="s">
        <v>35</v>
      </c>
      <c r="E651" s="346" t="s">
        <v>761</v>
      </c>
      <c r="F651" s="347" t="s">
        <v>762</v>
      </c>
      <c r="G651" s="163">
        <v>145</v>
      </c>
      <c r="H651" s="62">
        <f t="shared" si="108"/>
        <v>24.166666666666668</v>
      </c>
      <c r="I651" s="1275">
        <f>ROUNDUP(H651,0)</f>
        <v>25</v>
      </c>
      <c r="J651" s="1364"/>
      <c r="K651" s="1461">
        <v>45365</v>
      </c>
      <c r="L651" s="102" t="s">
        <v>2145</v>
      </c>
    </row>
    <row r="652" spans="1:14" ht="18.75" customHeight="1" x14ac:dyDescent="0.25">
      <c r="A652" s="1401"/>
      <c r="B652" s="1402"/>
      <c r="C652" s="12" t="s">
        <v>742</v>
      </c>
      <c r="D652" s="1189" t="s">
        <v>21</v>
      </c>
      <c r="E652" s="346" t="s">
        <v>764</v>
      </c>
      <c r="F652" s="347" t="s">
        <v>762</v>
      </c>
      <c r="G652" s="163">
        <v>31</v>
      </c>
      <c r="H652" s="62">
        <f t="shared" si="108"/>
        <v>5.166666666666667</v>
      </c>
      <c r="I652" s="1275">
        <f>ROUNDUP(H652,0)</f>
        <v>6</v>
      </c>
      <c r="J652" s="1364"/>
      <c r="K652" s="1461">
        <v>45365</v>
      </c>
      <c r="L652" s="102" t="s">
        <v>2145</v>
      </c>
    </row>
    <row r="653" spans="1:14" ht="18.75" customHeight="1" x14ac:dyDescent="0.25">
      <c r="A653" s="1112" t="s">
        <v>103</v>
      </c>
      <c r="B653" s="1112" t="s">
        <v>55</v>
      </c>
      <c r="C653" s="12"/>
      <c r="D653" s="112"/>
      <c r="E653" s="39"/>
      <c r="F653" s="40"/>
      <c r="G653" s="12"/>
      <c r="H653" s="12"/>
      <c r="I653" s="1226"/>
      <c r="J653" s="1313"/>
      <c r="K653" s="1453"/>
      <c r="L653" s="1097"/>
    </row>
    <row r="654" spans="1:14" ht="18.75" x14ac:dyDescent="0.3">
      <c r="A654" s="589"/>
      <c r="B654" s="57"/>
      <c r="C654" s="12"/>
      <c r="D654" s="112"/>
      <c r="E654" s="12"/>
      <c r="F654" s="12"/>
      <c r="G654" s="12"/>
      <c r="H654" s="588"/>
      <c r="I654" s="1226"/>
      <c r="J654" s="1313"/>
      <c r="K654" s="42"/>
      <c r="L654" s="102"/>
    </row>
    <row r="655" spans="1:14" ht="18.75" customHeight="1" x14ac:dyDescent="0.25">
      <c r="A655" s="1406">
        <v>73</v>
      </c>
      <c r="B655" s="1409">
        <v>30</v>
      </c>
      <c r="C655" s="12" t="s">
        <v>497</v>
      </c>
      <c r="D655" s="1186" t="s">
        <v>35</v>
      </c>
      <c r="E655" s="326" t="s">
        <v>772</v>
      </c>
      <c r="F655" s="322" t="s">
        <v>773</v>
      </c>
      <c r="G655" s="320">
        <v>159</v>
      </c>
      <c r="H655" s="62">
        <f>G655/6</f>
        <v>26.5</v>
      </c>
      <c r="I655" s="1272">
        <f>ROUNDUP(H655,0)</f>
        <v>27</v>
      </c>
      <c r="J655" s="1360">
        <f>SUM(I655:I659)</f>
        <v>79</v>
      </c>
      <c r="K655" s="1482">
        <v>44635</v>
      </c>
      <c r="L655" s="102" t="s">
        <v>2146</v>
      </c>
    </row>
    <row r="656" spans="1:14" ht="18.75" customHeight="1" x14ac:dyDescent="0.25">
      <c r="A656" s="1407"/>
      <c r="B656" s="1410"/>
      <c r="C656" s="12" t="s">
        <v>497</v>
      </c>
      <c r="D656" s="1186" t="s">
        <v>21</v>
      </c>
      <c r="E656" s="326" t="s">
        <v>775</v>
      </c>
      <c r="F656" s="322" t="s">
        <v>776</v>
      </c>
      <c r="G656" s="320">
        <v>56</v>
      </c>
      <c r="H656" s="62">
        <f>G656/6</f>
        <v>9.3333333333333339</v>
      </c>
      <c r="I656" s="1272">
        <f>ROUNDUP(H656,0)</f>
        <v>10</v>
      </c>
      <c r="J656" s="1360"/>
      <c r="K656" s="1482">
        <v>44635</v>
      </c>
      <c r="L656" s="102" t="s">
        <v>2146</v>
      </c>
    </row>
    <row r="657" spans="1:14" ht="18.75" customHeight="1" x14ac:dyDescent="0.25">
      <c r="A657" s="1407"/>
      <c r="B657" s="1410"/>
      <c r="C657" s="12" t="s">
        <v>497</v>
      </c>
      <c r="D657" s="1186" t="s">
        <v>21</v>
      </c>
      <c r="E657" s="326" t="s">
        <v>122</v>
      </c>
      <c r="F657" s="322" t="s">
        <v>778</v>
      </c>
      <c r="G657" s="320">
        <v>38</v>
      </c>
      <c r="H657" s="62">
        <f>G657/6</f>
        <v>6.333333333333333</v>
      </c>
      <c r="I657" s="1272">
        <f>ROUNDUP(H657,0)</f>
        <v>7</v>
      </c>
      <c r="J657" s="1360"/>
      <c r="K657" s="1482">
        <v>44635</v>
      </c>
      <c r="L657" s="102" t="s">
        <v>2146</v>
      </c>
    </row>
    <row r="658" spans="1:14" ht="18.75" customHeight="1" x14ac:dyDescent="0.25">
      <c r="A658" s="1407"/>
      <c r="B658" s="1410"/>
      <c r="C658" s="12" t="s">
        <v>497</v>
      </c>
      <c r="D658" s="1202" t="s">
        <v>50</v>
      </c>
      <c r="E658" s="352" t="s">
        <v>781</v>
      </c>
      <c r="F658" s="353" t="s">
        <v>776</v>
      </c>
      <c r="G658" s="351">
        <v>170</v>
      </c>
      <c r="H658" s="62">
        <f>G658/6</f>
        <v>28.333333333333332</v>
      </c>
      <c r="I658" s="1286">
        <f>ROUNDUP(H658,0)</f>
        <v>29</v>
      </c>
      <c r="J658" s="1380"/>
      <c r="K658" s="1482">
        <v>44635</v>
      </c>
      <c r="L658" s="102" t="s">
        <v>2146</v>
      </c>
      <c r="N658" s="2"/>
    </row>
    <row r="659" spans="1:14" ht="18.75" customHeight="1" x14ac:dyDescent="0.25">
      <c r="A659" s="1408"/>
      <c r="B659" s="1411"/>
      <c r="C659" s="12" t="s">
        <v>497</v>
      </c>
      <c r="D659" s="1202" t="s">
        <v>21</v>
      </c>
      <c r="E659" s="352" t="s">
        <v>784</v>
      </c>
      <c r="F659" s="353" t="s">
        <v>773</v>
      </c>
      <c r="G659" s="351">
        <v>36</v>
      </c>
      <c r="H659" s="62">
        <f>G659/6</f>
        <v>6</v>
      </c>
      <c r="I659" s="1286">
        <f>ROUNDUP(H659,0)</f>
        <v>6</v>
      </c>
      <c r="J659" s="1380"/>
      <c r="K659" s="1482">
        <v>44635</v>
      </c>
      <c r="L659" s="102" t="s">
        <v>2146</v>
      </c>
      <c r="N659" s="2"/>
    </row>
    <row r="660" spans="1:14" ht="18.75" customHeight="1" x14ac:dyDescent="0.25">
      <c r="A660" s="1112" t="s">
        <v>77</v>
      </c>
      <c r="B660" s="1112" t="s">
        <v>103</v>
      </c>
      <c r="C660" s="12"/>
      <c r="D660" s="112"/>
      <c r="E660" s="39"/>
      <c r="F660" s="40"/>
      <c r="G660" s="12"/>
      <c r="H660" s="12"/>
      <c r="I660" s="1226"/>
      <c r="J660" s="1313"/>
      <c r="K660" s="1453"/>
      <c r="L660" s="1097"/>
    </row>
    <row r="661" spans="1:14" ht="18.75" x14ac:dyDescent="0.3">
      <c r="A661" s="57"/>
      <c r="B661" s="57"/>
      <c r="C661" s="12"/>
      <c r="D661" s="112"/>
      <c r="E661" s="39"/>
      <c r="F661" s="40"/>
      <c r="G661" s="12"/>
      <c r="H661" s="588"/>
      <c r="I661" s="1226"/>
      <c r="J661" s="1313"/>
      <c r="K661" s="42"/>
      <c r="L661" s="102"/>
      <c r="N661" s="507"/>
    </row>
    <row r="662" spans="1:14" ht="18.75" customHeight="1" x14ac:dyDescent="0.25">
      <c r="A662" s="1401">
        <v>74</v>
      </c>
      <c r="B662" s="1402">
        <v>13</v>
      </c>
      <c r="C662" s="12" t="s">
        <v>382</v>
      </c>
      <c r="D662" s="1214" t="s">
        <v>21</v>
      </c>
      <c r="E662" s="772" t="s">
        <v>383</v>
      </c>
      <c r="F662" s="773" t="s">
        <v>384</v>
      </c>
      <c r="G662" s="715">
        <v>44</v>
      </c>
      <c r="H662" s="715">
        <f t="shared" ref="H662:H667" si="109">G662/6</f>
        <v>7.333333333333333</v>
      </c>
      <c r="I662" s="1297">
        <f t="shared" ref="I662:I667" si="110">ROUNDUP(H662,0)</f>
        <v>8</v>
      </c>
      <c r="J662" s="1390">
        <f>SUM(I662:I667)</f>
        <v>64</v>
      </c>
      <c r="K662" s="1459">
        <v>45007</v>
      </c>
      <c r="L662" s="102" t="s">
        <v>2147</v>
      </c>
      <c r="N662" s="507"/>
    </row>
    <row r="663" spans="1:14" ht="18.75" customHeight="1" x14ac:dyDescent="0.25">
      <c r="A663" s="1401"/>
      <c r="B663" s="1402"/>
      <c r="C663" s="12" t="s">
        <v>382</v>
      </c>
      <c r="D663" s="1214" t="s">
        <v>21</v>
      </c>
      <c r="E663" s="772" t="s">
        <v>389</v>
      </c>
      <c r="F663" s="773" t="s">
        <v>390</v>
      </c>
      <c r="G663" s="715">
        <v>26</v>
      </c>
      <c r="H663" s="715">
        <f t="shared" si="109"/>
        <v>4.333333333333333</v>
      </c>
      <c r="I663" s="1297">
        <f t="shared" si="110"/>
        <v>5</v>
      </c>
      <c r="J663" s="1390"/>
      <c r="K663" s="1459">
        <v>45007</v>
      </c>
      <c r="L663" s="102" t="s">
        <v>2147</v>
      </c>
      <c r="N663" s="507"/>
    </row>
    <row r="664" spans="1:14" ht="26.25" customHeight="1" x14ac:dyDescent="0.25">
      <c r="A664" s="1401"/>
      <c r="B664" s="1402"/>
      <c r="C664" s="12" t="s">
        <v>382</v>
      </c>
      <c r="D664" s="1214" t="s">
        <v>35</v>
      </c>
      <c r="E664" s="772" t="s">
        <v>393</v>
      </c>
      <c r="F664" s="773" t="s">
        <v>394</v>
      </c>
      <c r="G664" s="715">
        <v>167</v>
      </c>
      <c r="H664" s="715">
        <f t="shared" si="109"/>
        <v>27.833333333333332</v>
      </c>
      <c r="I664" s="1297">
        <f t="shared" si="110"/>
        <v>28</v>
      </c>
      <c r="J664" s="1390"/>
      <c r="K664" s="1459">
        <v>45007</v>
      </c>
      <c r="L664" s="102" t="s">
        <v>2147</v>
      </c>
      <c r="N664" s="507"/>
    </row>
    <row r="665" spans="1:14" ht="19.5" customHeight="1" x14ac:dyDescent="0.25">
      <c r="A665" s="1401"/>
      <c r="B665" s="1402"/>
      <c r="C665" s="12" t="s">
        <v>382</v>
      </c>
      <c r="D665" s="1214" t="s">
        <v>21</v>
      </c>
      <c r="E665" s="772" t="s">
        <v>396</v>
      </c>
      <c r="F665" s="773" t="s">
        <v>397</v>
      </c>
      <c r="G665" s="715">
        <v>43</v>
      </c>
      <c r="H665" s="715">
        <f t="shared" si="109"/>
        <v>7.166666666666667</v>
      </c>
      <c r="I665" s="1297">
        <f t="shared" si="110"/>
        <v>8</v>
      </c>
      <c r="J665" s="1390"/>
      <c r="K665" s="1459">
        <v>45007</v>
      </c>
      <c r="L665" s="102" t="s">
        <v>2147</v>
      </c>
      <c r="N665" s="507"/>
    </row>
    <row r="666" spans="1:14" ht="18.75" customHeight="1" x14ac:dyDescent="0.25">
      <c r="A666" s="1401"/>
      <c r="B666" s="1402"/>
      <c r="C666" s="12" t="s">
        <v>382</v>
      </c>
      <c r="D666" s="1214" t="s">
        <v>50</v>
      </c>
      <c r="E666" s="772" t="s">
        <v>396</v>
      </c>
      <c r="F666" s="773" t="s">
        <v>397</v>
      </c>
      <c r="G666" s="715">
        <v>64</v>
      </c>
      <c r="H666" s="715">
        <f t="shared" si="109"/>
        <v>10.666666666666666</v>
      </c>
      <c r="I666" s="1297">
        <f t="shared" si="110"/>
        <v>11</v>
      </c>
      <c r="J666" s="1390"/>
      <c r="K666" s="1459">
        <v>45007</v>
      </c>
      <c r="L666" s="102" t="s">
        <v>2147</v>
      </c>
      <c r="N666" s="507"/>
    </row>
    <row r="667" spans="1:14" ht="18.75" customHeight="1" x14ac:dyDescent="0.25">
      <c r="A667" s="1401"/>
      <c r="B667" s="1402"/>
      <c r="C667" s="12" t="s">
        <v>382</v>
      </c>
      <c r="D667" s="1214" t="s">
        <v>21</v>
      </c>
      <c r="E667" s="772" t="s">
        <v>402</v>
      </c>
      <c r="F667" s="773" t="s">
        <v>403</v>
      </c>
      <c r="G667" s="715">
        <v>22</v>
      </c>
      <c r="H667" s="715">
        <f t="shared" si="109"/>
        <v>3.6666666666666665</v>
      </c>
      <c r="I667" s="1297">
        <f t="shared" si="110"/>
        <v>4</v>
      </c>
      <c r="J667" s="1390"/>
      <c r="K667" s="1459">
        <v>45007</v>
      </c>
      <c r="L667" s="102" t="s">
        <v>2147</v>
      </c>
      <c r="N667" s="507"/>
    </row>
    <row r="668" spans="1:14" ht="31.5" customHeight="1" x14ac:dyDescent="0.25">
      <c r="A668" s="1112" t="s">
        <v>54</v>
      </c>
      <c r="B668" s="1112" t="s">
        <v>55</v>
      </c>
      <c r="C668" s="12"/>
      <c r="D668" s="112"/>
      <c r="E668" s="39"/>
      <c r="F668" s="40"/>
      <c r="G668" s="12"/>
      <c r="H668" s="12"/>
      <c r="I668" s="1226"/>
      <c r="J668" s="1313"/>
      <c r="K668" s="1453"/>
      <c r="L668" s="1097"/>
      <c r="N668" s="507"/>
    </row>
    <row r="669" spans="1:14" ht="18.75" x14ac:dyDescent="0.3">
      <c r="A669" s="57"/>
      <c r="B669" s="57"/>
      <c r="C669" s="12"/>
      <c r="D669" s="112"/>
      <c r="E669" s="12"/>
      <c r="F669" s="12"/>
      <c r="G669" s="12"/>
      <c r="H669" s="588"/>
      <c r="I669" s="1226"/>
      <c r="J669" s="1313"/>
      <c r="K669" s="42"/>
      <c r="L669" s="102"/>
      <c r="N669" s="507"/>
    </row>
    <row r="670" spans="1:14" ht="18.75" customHeight="1" x14ac:dyDescent="0.25">
      <c r="A670" s="1401">
        <v>75</v>
      </c>
      <c r="B670" s="1401">
        <v>31</v>
      </c>
      <c r="C670" s="12" t="s">
        <v>788</v>
      </c>
      <c r="D670" s="1153" t="s">
        <v>50</v>
      </c>
      <c r="E670" s="136" t="s">
        <v>526</v>
      </c>
      <c r="F670" s="137" t="s">
        <v>790</v>
      </c>
      <c r="G670" s="135">
        <v>195</v>
      </c>
      <c r="H670" s="62">
        <f>G670/6</f>
        <v>32.5</v>
      </c>
      <c r="I670" s="1223">
        <f>ROUNDUP(H670,0)</f>
        <v>33</v>
      </c>
      <c r="J670" s="1304">
        <f>SUM(I670:I674)</f>
        <v>62</v>
      </c>
      <c r="K670" s="1461">
        <v>45007</v>
      </c>
      <c r="L670" s="102" t="s">
        <v>2148</v>
      </c>
      <c r="N670" s="507"/>
    </row>
    <row r="671" spans="1:14" ht="18.75" customHeight="1" x14ac:dyDescent="0.25">
      <c r="A671" s="1401"/>
      <c r="B671" s="1401"/>
      <c r="C671" s="1306" t="s">
        <v>788</v>
      </c>
      <c r="D671" s="1151" t="s">
        <v>21</v>
      </c>
      <c r="E671" s="123" t="s">
        <v>796</v>
      </c>
      <c r="F671" s="124" t="s">
        <v>469</v>
      </c>
      <c r="G671" s="122">
        <v>52</v>
      </c>
      <c r="H671" s="62">
        <f>G671/6</f>
        <v>8.6666666666666661</v>
      </c>
      <c r="I671" s="1237">
        <f>ROUNDUP(H671,0)</f>
        <v>9</v>
      </c>
      <c r="J671" s="1325"/>
      <c r="K671" s="1461">
        <v>45007</v>
      </c>
      <c r="L671" s="102" t="s">
        <v>2148</v>
      </c>
      <c r="N671" s="507"/>
    </row>
    <row r="672" spans="1:14" ht="15.75" customHeight="1" x14ac:dyDescent="0.25">
      <c r="A672" s="1401"/>
      <c r="B672" s="1401"/>
      <c r="C672" s="1306" t="s">
        <v>788</v>
      </c>
      <c r="D672" s="1153" t="s">
        <v>21</v>
      </c>
      <c r="E672" s="136" t="s">
        <v>799</v>
      </c>
      <c r="F672" s="137" t="s">
        <v>800</v>
      </c>
      <c r="G672" s="135">
        <v>48</v>
      </c>
      <c r="H672" s="62">
        <f>G672/6</f>
        <v>8</v>
      </c>
      <c r="I672" s="1223">
        <f>ROUNDUP(H672,0)</f>
        <v>8</v>
      </c>
      <c r="J672" s="1304"/>
      <c r="K672" s="1461">
        <v>45007</v>
      </c>
      <c r="L672" s="102" t="s">
        <v>2148</v>
      </c>
      <c r="N672" s="507"/>
    </row>
    <row r="673" spans="1:14" ht="18.75" customHeight="1" x14ac:dyDescent="0.25">
      <c r="A673" s="1401"/>
      <c r="B673" s="1401"/>
      <c r="C673" s="1306" t="s">
        <v>788</v>
      </c>
      <c r="D673" s="1153" t="s">
        <v>21</v>
      </c>
      <c r="E673" s="136" t="s">
        <v>802</v>
      </c>
      <c r="F673" s="137" t="s">
        <v>803</v>
      </c>
      <c r="G673" s="135">
        <v>39</v>
      </c>
      <c r="H673" s="62">
        <f>G673/6</f>
        <v>6.5</v>
      </c>
      <c r="I673" s="1223">
        <f>ROUNDUP(H673,0)</f>
        <v>7</v>
      </c>
      <c r="J673" s="1304"/>
      <c r="K673" s="1461">
        <v>45007</v>
      </c>
      <c r="L673" s="102" t="s">
        <v>2148</v>
      </c>
      <c r="N673" s="507"/>
    </row>
    <row r="674" spans="1:14" ht="18.75" customHeight="1" x14ac:dyDescent="0.25">
      <c r="A674" s="1401"/>
      <c r="B674" s="1401"/>
      <c r="C674" s="1306" t="s">
        <v>788</v>
      </c>
      <c r="D674" s="1153" t="s">
        <v>21</v>
      </c>
      <c r="E674" s="136" t="s">
        <v>371</v>
      </c>
      <c r="F674" s="137" t="s">
        <v>805</v>
      </c>
      <c r="G674" s="135">
        <v>30</v>
      </c>
      <c r="H674" s="62">
        <f>G674/6</f>
        <v>5</v>
      </c>
      <c r="I674" s="1223">
        <f>ROUNDUP(H674,0)</f>
        <v>5</v>
      </c>
      <c r="J674" s="1304"/>
      <c r="K674" s="1461">
        <v>45007</v>
      </c>
      <c r="L674" s="102" t="s">
        <v>2148</v>
      </c>
      <c r="N674" s="507"/>
    </row>
    <row r="675" spans="1:14" ht="31.5" customHeight="1" x14ac:dyDescent="0.25">
      <c r="A675" s="1112" t="s">
        <v>55</v>
      </c>
      <c r="B675" s="1112" t="s">
        <v>77</v>
      </c>
      <c r="C675" s="12"/>
      <c r="D675" s="112"/>
      <c r="E675" s="39"/>
      <c r="F675" s="40"/>
      <c r="G675" s="12"/>
      <c r="H675" s="12"/>
      <c r="I675" s="1226"/>
      <c r="J675" s="1313"/>
      <c r="K675" s="1453"/>
      <c r="L675" s="1097"/>
      <c r="N675" s="507"/>
    </row>
    <row r="676" spans="1:14" ht="18.75" x14ac:dyDescent="0.3">
      <c r="A676" s="57"/>
      <c r="B676" s="57"/>
      <c r="C676" s="12"/>
      <c r="D676" s="112"/>
      <c r="E676" s="12"/>
      <c r="F676" s="12"/>
      <c r="G676" s="12"/>
      <c r="H676" s="588"/>
      <c r="I676" s="1226"/>
      <c r="J676" s="1313"/>
      <c r="K676" s="1460"/>
      <c r="L676" s="102"/>
      <c r="N676" s="507"/>
    </row>
    <row r="677" spans="1:14" ht="18.75" customHeight="1" x14ac:dyDescent="0.25">
      <c r="A677" s="1401">
        <v>76</v>
      </c>
      <c r="B677" s="1402">
        <v>32</v>
      </c>
      <c r="C677" s="12" t="s">
        <v>456</v>
      </c>
      <c r="D677" s="1187" t="s">
        <v>35</v>
      </c>
      <c r="E677" s="330" t="s">
        <v>808</v>
      </c>
      <c r="F677" s="331" t="s">
        <v>790</v>
      </c>
      <c r="G677" s="329">
        <v>137</v>
      </c>
      <c r="H677" s="62">
        <f>G677/6</f>
        <v>22.833333333333332</v>
      </c>
      <c r="I677" s="1240">
        <f>ROUNDUP(H677,0)</f>
        <v>23</v>
      </c>
      <c r="J677" s="1361">
        <f>SUM(I677:I681)</f>
        <v>76</v>
      </c>
      <c r="K677" s="1454">
        <v>45007</v>
      </c>
      <c r="L677" s="102" t="s">
        <v>2149</v>
      </c>
      <c r="N677" s="507"/>
    </row>
    <row r="678" spans="1:14" ht="18.75" customHeight="1" x14ac:dyDescent="0.25">
      <c r="A678" s="1401"/>
      <c r="B678" s="1402"/>
      <c r="C678" s="12" t="s">
        <v>456</v>
      </c>
      <c r="D678" s="1190" t="s">
        <v>50</v>
      </c>
      <c r="E678" s="357" t="s">
        <v>812</v>
      </c>
      <c r="F678" s="358" t="s">
        <v>790</v>
      </c>
      <c r="G678" s="356">
        <v>168</v>
      </c>
      <c r="H678" s="62">
        <f>G678/6</f>
        <v>28</v>
      </c>
      <c r="I678" s="1276">
        <f>ROUNDUP(H678,0)</f>
        <v>28</v>
      </c>
      <c r="J678" s="1366"/>
      <c r="K678" s="1454">
        <v>45007</v>
      </c>
      <c r="L678" s="102" t="s">
        <v>2149</v>
      </c>
      <c r="N678" s="507"/>
    </row>
    <row r="679" spans="1:14" ht="18.75" customHeight="1" x14ac:dyDescent="0.25">
      <c r="A679" s="1401"/>
      <c r="B679" s="1402"/>
      <c r="C679" s="12" t="s">
        <v>456</v>
      </c>
      <c r="D679" s="1187" t="s">
        <v>21</v>
      </c>
      <c r="E679" s="330" t="s">
        <v>294</v>
      </c>
      <c r="F679" s="331" t="s">
        <v>814</v>
      </c>
      <c r="G679" s="329">
        <v>67</v>
      </c>
      <c r="H679" s="62">
        <f>G679/6</f>
        <v>11.166666666666666</v>
      </c>
      <c r="I679" s="1240">
        <f>ROUNDUP(H679,0)</f>
        <v>12</v>
      </c>
      <c r="J679" s="1361"/>
      <c r="K679" s="1454">
        <v>45007</v>
      </c>
      <c r="L679" s="102" t="s">
        <v>2149</v>
      </c>
      <c r="N679" s="507"/>
    </row>
    <row r="680" spans="1:14" ht="18.75" customHeight="1" x14ac:dyDescent="0.25">
      <c r="A680" s="1401"/>
      <c r="B680" s="1402"/>
      <c r="C680" s="12" t="s">
        <v>456</v>
      </c>
      <c r="D680" s="1187" t="s">
        <v>21</v>
      </c>
      <c r="E680" s="330" t="s">
        <v>816</v>
      </c>
      <c r="F680" s="331" t="s">
        <v>817</v>
      </c>
      <c r="G680" s="329">
        <v>30</v>
      </c>
      <c r="H680" s="62">
        <f>G680/6</f>
        <v>5</v>
      </c>
      <c r="I680" s="1240">
        <f>ROUNDUP(H680,0)</f>
        <v>5</v>
      </c>
      <c r="J680" s="1361"/>
      <c r="K680" s="1454">
        <v>45007</v>
      </c>
      <c r="L680" s="102" t="s">
        <v>2149</v>
      </c>
      <c r="N680" s="507"/>
    </row>
    <row r="681" spans="1:14" ht="18.75" customHeight="1" x14ac:dyDescent="0.25">
      <c r="A681" s="1401"/>
      <c r="B681" s="1402"/>
      <c r="C681" s="12" t="s">
        <v>456</v>
      </c>
      <c r="D681" s="1187" t="s">
        <v>21</v>
      </c>
      <c r="E681" s="330" t="s">
        <v>819</v>
      </c>
      <c r="F681" s="331" t="s">
        <v>469</v>
      </c>
      <c r="G681" s="329">
        <v>44</v>
      </c>
      <c r="H681" s="62">
        <f>G681/6</f>
        <v>7.333333333333333</v>
      </c>
      <c r="I681" s="1240">
        <f>ROUNDUP(H681,0)</f>
        <v>8</v>
      </c>
      <c r="J681" s="1361"/>
      <c r="K681" s="1454">
        <v>45007</v>
      </c>
      <c r="L681" s="102" t="s">
        <v>2149</v>
      </c>
      <c r="N681" s="507"/>
    </row>
    <row r="682" spans="1:14" ht="18.75" customHeight="1" x14ac:dyDescent="0.25">
      <c r="A682" s="1112" t="s">
        <v>103</v>
      </c>
      <c r="B682" s="1112" t="s">
        <v>54</v>
      </c>
      <c r="C682" s="12"/>
      <c r="D682" s="112"/>
      <c r="E682" s="39"/>
      <c r="F682" s="40"/>
      <c r="G682" s="12"/>
      <c r="H682" s="12"/>
      <c r="I682" s="1226"/>
      <c r="J682" s="1313"/>
      <c r="K682" s="1453"/>
      <c r="L682" s="1097"/>
      <c r="N682" s="507"/>
    </row>
    <row r="683" spans="1:14" s="603" customFormat="1" ht="36.75" customHeight="1" x14ac:dyDescent="0.25">
      <c r="A683" s="834"/>
      <c r="B683" s="1116"/>
      <c r="C683" s="1116"/>
      <c r="D683" s="1215"/>
      <c r="E683" s="831"/>
      <c r="F683" s="831"/>
      <c r="G683" s="831"/>
      <c r="H683" s="831"/>
      <c r="I683" s="1298"/>
      <c r="J683" s="1391" t="s">
        <v>2150</v>
      </c>
      <c r="K683" s="1490"/>
      <c r="L683" s="937"/>
    </row>
    <row r="684" spans="1:14" s="603" customFormat="1" ht="36.75" customHeight="1" x14ac:dyDescent="0.25">
      <c r="B684" s="1071"/>
      <c r="C684" s="1071"/>
      <c r="D684" s="590"/>
      <c r="E684" s="588"/>
      <c r="F684" s="588"/>
      <c r="G684" s="588"/>
      <c r="H684" s="588"/>
      <c r="I684" s="1248"/>
      <c r="J684" s="1392"/>
      <c r="K684" s="1465"/>
      <c r="L684" s="587"/>
    </row>
    <row r="685" spans="1:14" ht="63" customHeight="1" x14ac:dyDescent="0.25">
      <c r="A685" s="1401">
        <v>77</v>
      </c>
      <c r="B685" s="1402">
        <v>33</v>
      </c>
      <c r="C685" s="12" t="s">
        <v>167</v>
      </c>
      <c r="D685" s="1191" t="s">
        <v>21</v>
      </c>
      <c r="E685" s="362" t="s">
        <v>821</v>
      </c>
      <c r="F685" s="363" t="s">
        <v>822</v>
      </c>
      <c r="G685" s="361">
        <v>45</v>
      </c>
      <c r="H685" s="62">
        <f t="shared" ref="H685:H690" si="111">G685/6</f>
        <v>7.5</v>
      </c>
      <c r="I685" s="1277">
        <f t="shared" ref="I685:I690" si="112">ROUNDUP(H685,0)</f>
        <v>8</v>
      </c>
      <c r="J685" s="1367">
        <f>SUM(I685:I690)</f>
        <v>65</v>
      </c>
      <c r="K685" s="1475">
        <v>45364</v>
      </c>
      <c r="L685" s="102" t="s">
        <v>2151</v>
      </c>
      <c r="N685" s="507"/>
    </row>
    <row r="686" spans="1:14" ht="18.75" customHeight="1" x14ac:dyDescent="0.25">
      <c r="A686" s="1401"/>
      <c r="B686" s="1402"/>
      <c r="C686" s="12" t="s">
        <v>167</v>
      </c>
      <c r="D686" s="1191" t="s">
        <v>21</v>
      </c>
      <c r="E686" s="362" t="s">
        <v>826</v>
      </c>
      <c r="F686" s="363" t="s">
        <v>827</v>
      </c>
      <c r="G686" s="361">
        <v>71</v>
      </c>
      <c r="H686" s="62">
        <f t="shared" si="111"/>
        <v>11.833333333333334</v>
      </c>
      <c r="I686" s="1277">
        <f t="shared" si="112"/>
        <v>12</v>
      </c>
      <c r="J686" s="1367"/>
      <c r="K686" s="1475">
        <v>45364</v>
      </c>
      <c r="L686" s="102" t="s">
        <v>2151</v>
      </c>
      <c r="N686" s="507"/>
    </row>
    <row r="687" spans="1:14" ht="24.75" customHeight="1" x14ac:dyDescent="0.25">
      <c r="A687" s="1401"/>
      <c r="B687" s="1402"/>
      <c r="C687" s="12" t="s">
        <v>167</v>
      </c>
      <c r="D687" s="1191" t="s">
        <v>50</v>
      </c>
      <c r="E687" s="362" t="s">
        <v>829</v>
      </c>
      <c r="F687" s="363" t="s">
        <v>827</v>
      </c>
      <c r="G687" s="361">
        <v>123</v>
      </c>
      <c r="H687" s="62">
        <f t="shared" si="111"/>
        <v>20.5</v>
      </c>
      <c r="I687" s="1277">
        <f t="shared" si="112"/>
        <v>21</v>
      </c>
      <c r="J687" s="1367"/>
      <c r="K687" s="1475">
        <v>45364</v>
      </c>
      <c r="L687" s="102" t="s">
        <v>2151</v>
      </c>
      <c r="N687" s="507"/>
    </row>
    <row r="688" spans="1:14" ht="42" customHeight="1" x14ac:dyDescent="0.25">
      <c r="A688" s="1401"/>
      <c r="B688" s="1402"/>
      <c r="C688" s="12" t="s">
        <v>167</v>
      </c>
      <c r="D688" s="1191" t="s">
        <v>32</v>
      </c>
      <c r="E688" s="362" t="s">
        <v>832</v>
      </c>
      <c r="F688" s="363" t="s">
        <v>827</v>
      </c>
      <c r="G688" s="367">
        <v>43</v>
      </c>
      <c r="H688" s="62">
        <f t="shared" si="111"/>
        <v>7.166666666666667</v>
      </c>
      <c r="I688" s="1277">
        <f t="shared" si="112"/>
        <v>8</v>
      </c>
      <c r="J688" s="1367"/>
      <c r="K688" s="1475">
        <v>45364</v>
      </c>
      <c r="L688" s="102" t="s">
        <v>2151</v>
      </c>
      <c r="N688" s="507"/>
    </row>
    <row r="689" spans="1:14" ht="18.75" customHeight="1" x14ac:dyDescent="0.25">
      <c r="A689" s="1401"/>
      <c r="B689" s="1402"/>
      <c r="C689" s="12" t="s">
        <v>167</v>
      </c>
      <c r="D689" s="1192" t="s">
        <v>21</v>
      </c>
      <c r="E689" s="369" t="s">
        <v>122</v>
      </c>
      <c r="F689" s="370" t="s">
        <v>835</v>
      </c>
      <c r="G689" s="368">
        <v>52</v>
      </c>
      <c r="H689" s="62">
        <f t="shared" si="111"/>
        <v>8.6666666666666661</v>
      </c>
      <c r="I689" s="1278">
        <f t="shared" si="112"/>
        <v>9</v>
      </c>
      <c r="J689" s="1369"/>
      <c r="K689" s="1475">
        <v>45364</v>
      </c>
      <c r="L689" s="102" t="s">
        <v>2151</v>
      </c>
      <c r="N689" s="507"/>
    </row>
    <row r="690" spans="1:14" ht="18.75" customHeight="1" x14ac:dyDescent="0.25">
      <c r="A690" s="1401"/>
      <c r="B690" s="1402"/>
      <c r="C690" s="12" t="s">
        <v>167</v>
      </c>
      <c r="D690" s="1192" t="s">
        <v>21</v>
      </c>
      <c r="E690" s="369" t="s">
        <v>291</v>
      </c>
      <c r="F690" s="370" t="s">
        <v>837</v>
      </c>
      <c r="G690" s="368">
        <v>40</v>
      </c>
      <c r="H690" s="62">
        <f t="shared" si="111"/>
        <v>6.666666666666667</v>
      </c>
      <c r="I690" s="1278">
        <f t="shared" si="112"/>
        <v>7</v>
      </c>
      <c r="J690" s="1369"/>
      <c r="K690" s="1475">
        <v>45364</v>
      </c>
      <c r="L690" s="102" t="s">
        <v>2151</v>
      </c>
      <c r="N690" s="507"/>
    </row>
    <row r="691" spans="1:14" ht="18.75" customHeight="1" x14ac:dyDescent="0.25">
      <c r="A691" s="1112" t="s">
        <v>54</v>
      </c>
      <c r="B691" s="1112" t="s">
        <v>55</v>
      </c>
      <c r="C691" s="12"/>
      <c r="D691" s="112"/>
      <c r="E691" s="39"/>
      <c r="F691" s="40"/>
      <c r="G691" s="12"/>
      <c r="H691" s="12"/>
      <c r="I691" s="1226"/>
      <c r="J691" s="1313"/>
      <c r="K691" s="1453"/>
      <c r="L691" s="1097"/>
      <c r="N691" s="507"/>
    </row>
    <row r="692" spans="1:14" ht="18.75" x14ac:dyDescent="0.3">
      <c r="A692" s="57"/>
      <c r="B692" s="57"/>
      <c r="C692" s="12"/>
      <c r="D692" s="112"/>
      <c r="E692" s="39"/>
      <c r="F692" s="40"/>
      <c r="G692" s="12"/>
      <c r="H692" s="588"/>
      <c r="I692" s="1226"/>
      <c r="J692" s="1313"/>
      <c r="K692" s="42"/>
      <c r="L692" s="199"/>
      <c r="N692" s="507"/>
    </row>
    <row r="693" spans="1:14" ht="18.75" customHeight="1" x14ac:dyDescent="0.25">
      <c r="A693" s="1401">
        <v>78</v>
      </c>
      <c r="B693" s="1401">
        <v>12</v>
      </c>
      <c r="C693" s="12" t="s">
        <v>48</v>
      </c>
      <c r="D693" s="1193" t="s">
        <v>50</v>
      </c>
      <c r="E693" s="375" t="s">
        <v>43</v>
      </c>
      <c r="F693" s="376" t="s">
        <v>360</v>
      </c>
      <c r="G693" s="377">
        <v>83</v>
      </c>
      <c r="H693" s="62">
        <f t="shared" ref="H693:H700" si="113">G693/6</f>
        <v>13.833333333333334</v>
      </c>
      <c r="I693" s="1279">
        <f t="shared" ref="I693:I700" si="114">ROUNDUP(H693,0)</f>
        <v>14</v>
      </c>
      <c r="J693" s="1370">
        <f>SUM(I693:I700)</f>
        <v>76</v>
      </c>
      <c r="K693" s="1466">
        <v>45364</v>
      </c>
      <c r="L693" s="102" t="s">
        <v>2152</v>
      </c>
      <c r="N693" s="507"/>
    </row>
    <row r="694" spans="1:14" ht="18.75" customHeight="1" x14ac:dyDescent="0.25">
      <c r="A694" s="1401"/>
      <c r="B694" s="1401"/>
      <c r="C694" s="12" t="s">
        <v>48</v>
      </c>
      <c r="D694" s="1193" t="s">
        <v>21</v>
      </c>
      <c r="E694" s="375" t="s">
        <v>366</v>
      </c>
      <c r="F694" s="376" t="s">
        <v>360</v>
      </c>
      <c r="G694" s="377">
        <v>45</v>
      </c>
      <c r="H694" s="62">
        <f t="shared" si="113"/>
        <v>7.5</v>
      </c>
      <c r="I694" s="1279">
        <f t="shared" si="114"/>
        <v>8</v>
      </c>
      <c r="J694" s="1370"/>
      <c r="K694" s="1466">
        <v>45364</v>
      </c>
      <c r="L694" s="102" t="s">
        <v>2152</v>
      </c>
      <c r="N694" s="507"/>
    </row>
    <row r="695" spans="1:14" ht="18.75" customHeight="1" x14ac:dyDescent="0.25">
      <c r="A695" s="1401"/>
      <c r="B695" s="1401"/>
      <c r="C695" s="12" t="s">
        <v>48</v>
      </c>
      <c r="D695" s="1193" t="s">
        <v>21</v>
      </c>
      <c r="E695" s="375" t="s">
        <v>43</v>
      </c>
      <c r="F695" s="376" t="s">
        <v>360</v>
      </c>
      <c r="G695" s="377">
        <v>28</v>
      </c>
      <c r="H695" s="62">
        <f t="shared" si="113"/>
        <v>4.666666666666667</v>
      </c>
      <c r="I695" s="1279">
        <f t="shared" si="114"/>
        <v>5</v>
      </c>
      <c r="J695" s="1370"/>
      <c r="K695" s="1466">
        <v>45364</v>
      </c>
      <c r="L695" s="102" t="s">
        <v>2152</v>
      </c>
      <c r="N695" s="507"/>
    </row>
    <row r="696" spans="1:14" ht="18.75" customHeight="1" x14ac:dyDescent="0.25">
      <c r="A696" s="1401"/>
      <c r="B696" s="1401"/>
      <c r="C696" s="12" t="s">
        <v>48</v>
      </c>
      <c r="D696" s="1193" t="s">
        <v>21</v>
      </c>
      <c r="E696" s="375" t="s">
        <v>369</v>
      </c>
      <c r="F696" s="376" t="s">
        <v>120</v>
      </c>
      <c r="G696" s="377">
        <v>68</v>
      </c>
      <c r="H696" s="62">
        <f t="shared" si="113"/>
        <v>11.333333333333334</v>
      </c>
      <c r="I696" s="1279">
        <f t="shared" si="114"/>
        <v>12</v>
      </c>
      <c r="J696" s="1370"/>
      <c r="K696" s="1466">
        <v>45364</v>
      </c>
      <c r="L696" s="102" t="s">
        <v>2152</v>
      </c>
      <c r="N696" s="507"/>
    </row>
    <row r="697" spans="1:14" ht="18.75" customHeight="1" x14ac:dyDescent="0.25">
      <c r="A697" s="1401"/>
      <c r="B697" s="1401"/>
      <c r="C697" s="12" t="s">
        <v>48</v>
      </c>
      <c r="D697" s="1161" t="s">
        <v>21</v>
      </c>
      <c r="E697" s="196" t="s">
        <v>371</v>
      </c>
      <c r="F697" s="197" t="s">
        <v>372</v>
      </c>
      <c r="G697" s="195">
        <v>34</v>
      </c>
      <c r="H697" s="62">
        <f t="shared" si="113"/>
        <v>5.666666666666667</v>
      </c>
      <c r="I697" s="1245">
        <f t="shared" si="114"/>
        <v>6</v>
      </c>
      <c r="J697" s="1334"/>
      <c r="K697" s="1466">
        <v>45364</v>
      </c>
      <c r="L697" s="102" t="s">
        <v>2152</v>
      </c>
      <c r="N697" s="507"/>
    </row>
    <row r="698" spans="1:14" ht="18.75" customHeight="1" x14ac:dyDescent="0.25">
      <c r="A698" s="1401"/>
      <c r="B698" s="1401"/>
      <c r="C698" s="12" t="s">
        <v>48</v>
      </c>
      <c r="D698" s="1161" t="s">
        <v>21</v>
      </c>
      <c r="E698" s="196" t="s">
        <v>374</v>
      </c>
      <c r="F698" s="197" t="s">
        <v>375</v>
      </c>
      <c r="G698" s="195">
        <v>30</v>
      </c>
      <c r="H698" s="62">
        <f t="shared" si="113"/>
        <v>5</v>
      </c>
      <c r="I698" s="1245">
        <f t="shared" si="114"/>
        <v>5</v>
      </c>
      <c r="J698" s="1334"/>
      <c r="K698" s="1466">
        <v>45364</v>
      </c>
      <c r="L698" s="102" t="s">
        <v>2152</v>
      </c>
      <c r="N698" s="507"/>
    </row>
    <row r="699" spans="1:14" ht="18.75" customHeight="1" x14ac:dyDescent="0.25">
      <c r="A699" s="1401"/>
      <c r="B699" s="1401"/>
      <c r="C699" s="12" t="s">
        <v>48</v>
      </c>
      <c r="D699" s="1161" t="s">
        <v>32</v>
      </c>
      <c r="E699" s="249" t="s">
        <v>377</v>
      </c>
      <c r="F699" s="197" t="s">
        <v>123</v>
      </c>
      <c r="G699" s="242">
        <v>50</v>
      </c>
      <c r="H699" s="62">
        <f t="shared" si="113"/>
        <v>8.3333333333333339</v>
      </c>
      <c r="I699" s="1245">
        <f t="shared" si="114"/>
        <v>9</v>
      </c>
      <c r="J699" s="1334"/>
      <c r="K699" s="1466">
        <v>45364</v>
      </c>
      <c r="L699" s="102" t="s">
        <v>2152</v>
      </c>
      <c r="N699" s="507"/>
    </row>
    <row r="700" spans="1:14" ht="18.75" customHeight="1" x14ac:dyDescent="0.25">
      <c r="A700" s="1401"/>
      <c r="B700" s="1401"/>
      <c r="C700" s="12" t="s">
        <v>48</v>
      </c>
      <c r="D700" s="1161" t="s">
        <v>50</v>
      </c>
      <c r="E700" s="196" t="s">
        <v>380</v>
      </c>
      <c r="F700" s="197" t="s">
        <v>120</v>
      </c>
      <c r="G700" s="195">
        <v>101</v>
      </c>
      <c r="H700" s="62">
        <f t="shared" si="113"/>
        <v>16.833333333333332</v>
      </c>
      <c r="I700" s="1245">
        <f t="shared" si="114"/>
        <v>17</v>
      </c>
      <c r="J700" s="1334"/>
      <c r="K700" s="1466">
        <v>45364</v>
      </c>
      <c r="L700" s="102" t="s">
        <v>2152</v>
      </c>
      <c r="N700" s="507"/>
    </row>
    <row r="701" spans="1:14" ht="18.75" customHeight="1" x14ac:dyDescent="0.25">
      <c r="A701" s="1112" t="s">
        <v>55</v>
      </c>
      <c r="B701" s="1112" t="s">
        <v>54</v>
      </c>
      <c r="C701" s="12"/>
      <c r="D701" s="112"/>
      <c r="E701" s="39"/>
      <c r="F701" s="40"/>
      <c r="G701" s="12"/>
      <c r="H701" s="12"/>
      <c r="I701" s="1226"/>
      <c r="J701" s="1313"/>
      <c r="K701" s="1453"/>
      <c r="L701" s="1097"/>
      <c r="N701" s="507"/>
    </row>
    <row r="702" spans="1:14" ht="18.75" x14ac:dyDescent="0.3">
      <c r="A702" s="57"/>
      <c r="B702" s="57"/>
      <c r="C702" s="12"/>
      <c r="D702" s="112"/>
      <c r="E702" s="39"/>
      <c r="F702" s="40"/>
      <c r="G702" s="12"/>
      <c r="H702" s="588"/>
      <c r="I702" s="1226"/>
      <c r="J702" s="1313"/>
      <c r="K702" s="42"/>
      <c r="L702" s="102"/>
      <c r="N702" s="507"/>
    </row>
    <row r="703" spans="1:14" ht="18.75" customHeight="1" x14ac:dyDescent="0.25">
      <c r="A703" s="1401">
        <v>79</v>
      </c>
      <c r="B703" s="1402">
        <v>35</v>
      </c>
      <c r="C703" s="12" t="s">
        <v>322</v>
      </c>
      <c r="D703" s="1138" t="s">
        <v>21</v>
      </c>
      <c r="E703" s="114" t="s">
        <v>866</v>
      </c>
      <c r="F703" s="115" t="s">
        <v>867</v>
      </c>
      <c r="G703" s="113">
        <v>47</v>
      </c>
      <c r="H703" s="62">
        <f>G703/6</f>
        <v>7.833333333333333</v>
      </c>
      <c r="I703" s="1225">
        <f>ROUNDUP(H703,0)</f>
        <v>8</v>
      </c>
      <c r="J703" s="1312">
        <f>SUM(I703:I707)</f>
        <v>72</v>
      </c>
      <c r="K703" s="1452">
        <v>45364</v>
      </c>
      <c r="L703" s="102" t="s">
        <v>2153</v>
      </c>
      <c r="N703" s="507"/>
    </row>
    <row r="704" spans="1:14" ht="18.75" customHeight="1" x14ac:dyDescent="0.25">
      <c r="A704" s="1401"/>
      <c r="B704" s="1402"/>
      <c r="C704" s="12" t="s">
        <v>322</v>
      </c>
      <c r="D704" s="1138" t="s">
        <v>50</v>
      </c>
      <c r="E704" s="114" t="s">
        <v>871</v>
      </c>
      <c r="F704" s="115" t="s">
        <v>324</v>
      </c>
      <c r="G704" s="113">
        <v>232</v>
      </c>
      <c r="H704" s="62">
        <f>G704/6</f>
        <v>38.666666666666664</v>
      </c>
      <c r="I704" s="1225">
        <f>ROUNDUP(H704,0)</f>
        <v>39</v>
      </c>
      <c r="J704" s="1312"/>
      <c r="K704" s="1452">
        <v>45364</v>
      </c>
      <c r="L704" s="102" t="s">
        <v>2153</v>
      </c>
      <c r="N704" s="507"/>
    </row>
    <row r="705" spans="1:14" ht="18.75" customHeight="1" x14ac:dyDescent="0.25">
      <c r="A705" s="1401"/>
      <c r="B705" s="1402"/>
      <c r="C705" s="12" t="s">
        <v>322</v>
      </c>
      <c r="D705" s="384" t="s">
        <v>21</v>
      </c>
      <c r="E705" s="15" t="s">
        <v>873</v>
      </c>
      <c r="F705" s="16" t="s">
        <v>874</v>
      </c>
      <c r="G705" s="14">
        <v>43</v>
      </c>
      <c r="H705" s="62">
        <f>G705/6</f>
        <v>7.166666666666667</v>
      </c>
      <c r="I705" s="1261">
        <f>ROUNDUP(H705,0)</f>
        <v>8</v>
      </c>
      <c r="J705" s="1350"/>
      <c r="K705" s="1452">
        <v>45364</v>
      </c>
      <c r="L705" s="102" t="s">
        <v>2153</v>
      </c>
      <c r="N705" s="507"/>
    </row>
    <row r="706" spans="1:14" ht="18.75" customHeight="1" x14ac:dyDescent="0.25">
      <c r="A706" s="1401"/>
      <c r="B706" s="1402"/>
      <c r="C706" s="12" t="s">
        <v>322</v>
      </c>
      <c r="D706" s="384" t="s">
        <v>21</v>
      </c>
      <c r="E706" s="384" t="s">
        <v>876</v>
      </c>
      <c r="F706" s="384" t="s">
        <v>877</v>
      </c>
      <c r="G706" s="384">
        <v>31</v>
      </c>
      <c r="H706" s="62">
        <f>G706/6</f>
        <v>5.166666666666667</v>
      </c>
      <c r="I706" s="1280">
        <f>ROUNDUP(H706,0)</f>
        <v>6</v>
      </c>
      <c r="J706" s="1371"/>
      <c r="K706" s="1452">
        <v>45364</v>
      </c>
      <c r="L706" s="102" t="s">
        <v>2153</v>
      </c>
      <c r="N706" s="507"/>
    </row>
    <row r="707" spans="1:14" ht="18.75" customHeight="1" x14ac:dyDescent="0.25">
      <c r="A707" s="1401"/>
      <c r="B707" s="1402"/>
      <c r="C707" s="12" t="s">
        <v>322</v>
      </c>
      <c r="D707" s="387" t="s">
        <v>21</v>
      </c>
      <c r="E707" s="388" t="s">
        <v>881</v>
      </c>
      <c r="F707" s="388" t="s">
        <v>276</v>
      </c>
      <c r="G707" s="387">
        <v>61</v>
      </c>
      <c r="H707" s="62">
        <f>G707/6</f>
        <v>10.166666666666666</v>
      </c>
      <c r="I707" s="1224">
        <f>ROUNDUP(H707,0)</f>
        <v>11</v>
      </c>
      <c r="J707" s="1372"/>
      <c r="K707" s="1452">
        <v>45364</v>
      </c>
      <c r="L707" s="102" t="s">
        <v>2153</v>
      </c>
      <c r="N707" s="507"/>
    </row>
    <row r="708" spans="1:14" ht="18.75" customHeight="1" x14ac:dyDescent="0.25">
      <c r="A708" s="1112" t="s">
        <v>103</v>
      </c>
      <c r="B708" s="1112" t="s">
        <v>77</v>
      </c>
      <c r="C708" s="12"/>
      <c r="D708" s="112"/>
      <c r="E708" s="390"/>
      <c r="F708" s="390"/>
      <c r="G708" s="112"/>
      <c r="H708" s="12"/>
      <c r="I708" s="1226"/>
      <c r="J708" s="1373"/>
      <c r="K708" s="1453"/>
      <c r="L708" s="1097"/>
      <c r="N708" s="507"/>
    </row>
    <row r="709" spans="1:14" ht="18.75" x14ac:dyDescent="0.3">
      <c r="A709" s="589"/>
      <c r="B709" s="57"/>
      <c r="C709" s="12"/>
      <c r="D709" s="112"/>
      <c r="E709" s="12"/>
      <c r="F709" s="12"/>
      <c r="G709" s="12"/>
      <c r="H709" s="588"/>
      <c r="I709" s="1226"/>
      <c r="J709" s="1313"/>
      <c r="K709" s="42"/>
      <c r="L709" s="199"/>
      <c r="N709" s="507"/>
    </row>
    <row r="710" spans="1:14" ht="18.75" customHeight="1" x14ac:dyDescent="0.25">
      <c r="A710" s="1401">
        <v>80</v>
      </c>
      <c r="B710" s="1402">
        <v>36</v>
      </c>
      <c r="C710" s="12" t="s">
        <v>625</v>
      </c>
      <c r="D710" s="1187" t="s">
        <v>21</v>
      </c>
      <c r="E710" s="330" t="s">
        <v>802</v>
      </c>
      <c r="F710" s="331" t="s">
        <v>883</v>
      </c>
      <c r="G710" s="329">
        <v>31</v>
      </c>
      <c r="H710" s="62">
        <f>G710/6</f>
        <v>5.166666666666667</v>
      </c>
      <c r="I710" s="1240">
        <f>ROUNDUP(H710,0)</f>
        <v>6</v>
      </c>
      <c r="J710" s="1361">
        <f>SUM(I710:I714)</f>
        <v>57</v>
      </c>
      <c r="K710" s="1454">
        <v>45371</v>
      </c>
      <c r="L710" s="102" t="s">
        <v>2154</v>
      </c>
      <c r="N710" s="507"/>
    </row>
    <row r="711" spans="1:14" ht="18.75" customHeight="1" x14ac:dyDescent="0.25">
      <c r="A711" s="1401"/>
      <c r="B711" s="1402"/>
      <c r="C711" s="12" t="s">
        <v>625</v>
      </c>
      <c r="D711" s="1190" t="s">
        <v>50</v>
      </c>
      <c r="E711" s="357" t="s">
        <v>889</v>
      </c>
      <c r="F711" s="358" t="s">
        <v>636</v>
      </c>
      <c r="G711" s="356">
        <v>170</v>
      </c>
      <c r="H711" s="62">
        <f>G711/6</f>
        <v>28.333333333333332</v>
      </c>
      <c r="I711" s="1276">
        <f>ROUNDUP(H711,0)</f>
        <v>29</v>
      </c>
      <c r="J711" s="1366"/>
      <c r="K711" s="1454">
        <v>45371</v>
      </c>
      <c r="L711" s="102" t="s">
        <v>2154</v>
      </c>
      <c r="N711" s="507"/>
    </row>
    <row r="712" spans="1:14" ht="18.75" customHeight="1" x14ac:dyDescent="0.25">
      <c r="A712" s="1401"/>
      <c r="B712" s="1402"/>
      <c r="C712" s="12" t="s">
        <v>625</v>
      </c>
      <c r="D712" s="1190" t="s">
        <v>21</v>
      </c>
      <c r="E712" s="357" t="s">
        <v>892</v>
      </c>
      <c r="F712" s="358" t="s">
        <v>893</v>
      </c>
      <c r="G712" s="356">
        <v>34</v>
      </c>
      <c r="H712" s="62">
        <f>G712/6</f>
        <v>5.666666666666667</v>
      </c>
      <c r="I712" s="1276">
        <f>ROUNDUP(H712,0)</f>
        <v>6</v>
      </c>
      <c r="J712" s="1366"/>
      <c r="K712" s="1454">
        <v>45371</v>
      </c>
      <c r="L712" s="102" t="s">
        <v>2154</v>
      </c>
      <c r="N712" s="507"/>
    </row>
    <row r="713" spans="1:14" ht="18.75" customHeight="1" x14ac:dyDescent="0.25">
      <c r="A713" s="1401"/>
      <c r="B713" s="1402"/>
      <c r="C713" s="12" t="s">
        <v>625</v>
      </c>
      <c r="D713" s="1190" t="s">
        <v>21</v>
      </c>
      <c r="E713" s="357" t="s">
        <v>895</v>
      </c>
      <c r="F713" s="358" t="s">
        <v>896</v>
      </c>
      <c r="G713" s="356">
        <v>28</v>
      </c>
      <c r="H713" s="62">
        <f>G713/6</f>
        <v>4.666666666666667</v>
      </c>
      <c r="I713" s="1276">
        <f>ROUNDUP(H713,0)</f>
        <v>5</v>
      </c>
      <c r="J713" s="1366"/>
      <c r="K713" s="1454">
        <v>45371</v>
      </c>
      <c r="L713" s="102" t="s">
        <v>2154</v>
      </c>
      <c r="N713" s="507"/>
    </row>
    <row r="714" spans="1:14" ht="18.75" customHeight="1" x14ac:dyDescent="0.25">
      <c r="A714" s="1401"/>
      <c r="B714" s="1402"/>
      <c r="C714" s="12" t="s">
        <v>625</v>
      </c>
      <c r="D714" s="1190" t="s">
        <v>21</v>
      </c>
      <c r="E714" s="357" t="s">
        <v>898</v>
      </c>
      <c r="F714" s="358" t="s">
        <v>899</v>
      </c>
      <c r="G714" s="356">
        <v>61</v>
      </c>
      <c r="H714" s="62">
        <f>G714/6</f>
        <v>10.166666666666666</v>
      </c>
      <c r="I714" s="1276">
        <f>ROUNDUP(H714,0)</f>
        <v>11</v>
      </c>
      <c r="J714" s="1366"/>
      <c r="K714" s="1454">
        <v>45371</v>
      </c>
      <c r="L714" s="102" t="s">
        <v>2154</v>
      </c>
      <c r="N714" s="507"/>
    </row>
    <row r="715" spans="1:14" ht="18.75" customHeight="1" x14ac:dyDescent="0.25">
      <c r="A715" s="1112" t="s">
        <v>77</v>
      </c>
      <c r="B715" s="1112" t="s">
        <v>54</v>
      </c>
      <c r="C715" s="12"/>
      <c r="D715" s="112"/>
      <c r="E715" s="39"/>
      <c r="F715" s="40"/>
      <c r="G715" s="12"/>
      <c r="H715" s="12"/>
      <c r="I715" s="1226"/>
      <c r="J715" s="1313"/>
      <c r="K715" s="1453"/>
      <c r="L715" s="1097"/>
      <c r="N715" s="507"/>
    </row>
    <row r="716" spans="1:14" ht="18.75" x14ac:dyDescent="0.3">
      <c r="A716" s="589"/>
      <c r="B716" s="57"/>
      <c r="C716" s="12"/>
      <c r="D716" s="112"/>
      <c r="E716" s="12"/>
      <c r="F716" s="12"/>
      <c r="G716" s="12"/>
      <c r="H716" s="588"/>
      <c r="I716" s="1226"/>
      <c r="J716" s="1313"/>
      <c r="K716" s="42"/>
      <c r="L716" s="199"/>
      <c r="N716" s="507"/>
    </row>
    <row r="717" spans="1:14" ht="18.75" customHeight="1" x14ac:dyDescent="0.25">
      <c r="A717" s="1401">
        <v>81</v>
      </c>
      <c r="B717" s="1402">
        <v>37</v>
      </c>
      <c r="C717" s="12" t="s">
        <v>322</v>
      </c>
      <c r="D717" s="1216" t="s">
        <v>50</v>
      </c>
      <c r="E717" s="398" t="s">
        <v>901</v>
      </c>
      <c r="F717" s="399" t="s">
        <v>276</v>
      </c>
      <c r="G717" s="397">
        <v>92</v>
      </c>
      <c r="H717" s="62">
        <f t="shared" ref="H717:H722" si="115">G717/6</f>
        <v>15.333333333333334</v>
      </c>
      <c r="I717" s="1294">
        <f t="shared" ref="I717:I722" si="116">ROUNDUP(H717,0)</f>
        <v>16</v>
      </c>
      <c r="J717" s="1393">
        <f>SUM(I717:I722)</f>
        <v>69</v>
      </c>
      <c r="K717" s="1483">
        <v>45371</v>
      </c>
      <c r="L717" s="102" t="s">
        <v>2155</v>
      </c>
      <c r="N717" s="507"/>
    </row>
    <row r="718" spans="1:14" ht="18.75" customHeight="1" x14ac:dyDescent="0.25">
      <c r="A718" s="1401"/>
      <c r="B718" s="1402"/>
      <c r="C718" s="12" t="s">
        <v>322</v>
      </c>
      <c r="D718" s="1217" t="s">
        <v>32</v>
      </c>
      <c r="E718" s="402" t="s">
        <v>905</v>
      </c>
      <c r="F718" s="380" t="s">
        <v>324</v>
      </c>
      <c r="G718" s="381">
        <v>70</v>
      </c>
      <c r="H718" s="62">
        <f t="shared" si="115"/>
        <v>11.666666666666666</v>
      </c>
      <c r="I718" s="1299">
        <f t="shared" si="116"/>
        <v>12</v>
      </c>
      <c r="J718" s="1394"/>
      <c r="K718" s="1483">
        <v>45371</v>
      </c>
      <c r="L718" s="102" t="s">
        <v>2155</v>
      </c>
      <c r="N718" s="507"/>
    </row>
    <row r="719" spans="1:14" ht="18.75" customHeight="1" x14ac:dyDescent="0.25">
      <c r="A719" s="1401"/>
      <c r="B719" s="1402"/>
      <c r="C719" s="12" t="s">
        <v>322</v>
      </c>
      <c r="D719" s="1217" t="s">
        <v>32</v>
      </c>
      <c r="E719" s="402" t="s">
        <v>908</v>
      </c>
      <c r="F719" s="380" t="s">
        <v>324</v>
      </c>
      <c r="G719" s="381">
        <v>53</v>
      </c>
      <c r="H719" s="62">
        <f t="shared" si="115"/>
        <v>8.8333333333333339</v>
      </c>
      <c r="I719" s="1299">
        <f t="shared" si="116"/>
        <v>9</v>
      </c>
      <c r="J719" s="1394"/>
      <c r="K719" s="1483">
        <v>45371</v>
      </c>
      <c r="L719" s="102" t="s">
        <v>2155</v>
      </c>
      <c r="N719" s="507"/>
    </row>
    <row r="720" spans="1:14" ht="18.75" customHeight="1" x14ac:dyDescent="0.25">
      <c r="A720" s="1401"/>
      <c r="B720" s="1402"/>
      <c r="C720" s="12" t="s">
        <v>322</v>
      </c>
      <c r="D720" s="1213" t="s">
        <v>21</v>
      </c>
      <c r="E720" s="404" t="s">
        <v>911</v>
      </c>
      <c r="F720" s="405" t="s">
        <v>912</v>
      </c>
      <c r="G720" s="403">
        <v>36</v>
      </c>
      <c r="H720" s="62">
        <f t="shared" si="115"/>
        <v>6</v>
      </c>
      <c r="I720" s="1295">
        <f t="shared" si="116"/>
        <v>6</v>
      </c>
      <c r="J720" s="1389"/>
      <c r="K720" s="1483">
        <v>45371</v>
      </c>
      <c r="L720" s="102" t="s">
        <v>2155</v>
      </c>
      <c r="N720" s="507"/>
    </row>
    <row r="721" spans="1:14" ht="18.75" customHeight="1" x14ac:dyDescent="0.25">
      <c r="A721" s="1401"/>
      <c r="B721" s="1402"/>
      <c r="C721" s="12" t="s">
        <v>322</v>
      </c>
      <c r="D721" s="1217" t="s">
        <v>21</v>
      </c>
      <c r="E721" s="406" t="s">
        <v>297</v>
      </c>
      <c r="F721" s="380" t="s">
        <v>298</v>
      </c>
      <c r="G721" s="379">
        <v>46</v>
      </c>
      <c r="H721" s="62">
        <f t="shared" si="115"/>
        <v>7.666666666666667</v>
      </c>
      <c r="I721" s="1299">
        <f t="shared" si="116"/>
        <v>8</v>
      </c>
      <c r="J721" s="1394"/>
      <c r="K721" s="1483">
        <v>45371</v>
      </c>
      <c r="L721" s="102" t="s">
        <v>2155</v>
      </c>
      <c r="N721" s="507"/>
    </row>
    <row r="722" spans="1:14" ht="18.75" customHeight="1" x14ac:dyDescent="0.25">
      <c r="A722" s="1401"/>
      <c r="B722" s="1402"/>
      <c r="C722" s="12" t="s">
        <v>322</v>
      </c>
      <c r="D722" s="1217" t="s">
        <v>32</v>
      </c>
      <c r="E722" s="380" t="s">
        <v>914</v>
      </c>
      <c r="F722" s="380" t="s">
        <v>287</v>
      </c>
      <c r="G722" s="381">
        <v>106</v>
      </c>
      <c r="H722" s="62">
        <f t="shared" si="115"/>
        <v>17.666666666666668</v>
      </c>
      <c r="I722" s="1299">
        <f t="shared" si="116"/>
        <v>18</v>
      </c>
      <c r="J722" s="1394"/>
      <c r="K722" s="1483">
        <v>45371</v>
      </c>
      <c r="L722" s="102" t="s">
        <v>2155</v>
      </c>
      <c r="N722" s="507"/>
    </row>
    <row r="723" spans="1:14" ht="18.75" customHeight="1" x14ac:dyDescent="0.25">
      <c r="A723" s="1112" t="s">
        <v>54</v>
      </c>
      <c r="B723" s="1112" t="s">
        <v>55</v>
      </c>
      <c r="C723" s="12"/>
      <c r="D723" s="112"/>
      <c r="E723" s="40"/>
      <c r="F723" s="40"/>
      <c r="G723" s="76"/>
      <c r="H723" s="12"/>
      <c r="I723" s="1226"/>
      <c r="J723" s="1313"/>
      <c r="K723" s="1453"/>
      <c r="L723" s="1097"/>
      <c r="N723" s="507"/>
    </row>
    <row r="724" spans="1:14" ht="18.75" x14ac:dyDescent="0.3">
      <c r="A724" s="57"/>
      <c r="B724" s="57"/>
      <c r="C724" s="12"/>
      <c r="D724" s="112"/>
      <c r="E724" s="12"/>
      <c r="F724" s="12"/>
      <c r="G724" s="12"/>
      <c r="H724" s="588"/>
      <c r="I724" s="1226"/>
      <c r="J724" s="1313"/>
      <c r="K724" s="42"/>
      <c r="L724" s="199"/>
      <c r="N724" s="507"/>
    </row>
    <row r="725" spans="1:14" ht="18.75" customHeight="1" x14ac:dyDescent="0.25">
      <c r="A725" s="1406">
        <v>82</v>
      </c>
      <c r="B725" s="1409">
        <v>34</v>
      </c>
      <c r="C725" s="12" t="s">
        <v>497</v>
      </c>
      <c r="D725" s="1161" t="s">
        <v>35</v>
      </c>
      <c r="E725" s="196" t="s">
        <v>842</v>
      </c>
      <c r="F725" s="197" t="s">
        <v>515</v>
      </c>
      <c r="G725" s="195">
        <v>113</v>
      </c>
      <c r="H725" s="62">
        <f t="shared" ref="H725:H732" si="117">G725/6</f>
        <v>18.833333333333332</v>
      </c>
      <c r="I725" s="1245">
        <f t="shared" ref="I725:I732" si="118">ROUNDUP(H725,0)</f>
        <v>19</v>
      </c>
      <c r="J725" s="1334">
        <f>SUM(I725:I732)</f>
        <v>82</v>
      </c>
      <c r="K725" s="1466">
        <v>45371</v>
      </c>
      <c r="L725" s="102" t="s">
        <v>2156</v>
      </c>
      <c r="N725" s="507"/>
    </row>
    <row r="726" spans="1:14" ht="18.75" customHeight="1" x14ac:dyDescent="0.25">
      <c r="A726" s="1407"/>
      <c r="B726" s="1410"/>
      <c r="C726" s="12" t="s">
        <v>497</v>
      </c>
      <c r="D726" s="1161" t="s">
        <v>21</v>
      </c>
      <c r="E726" s="196" t="s">
        <v>848</v>
      </c>
      <c r="F726" s="197" t="s">
        <v>849</v>
      </c>
      <c r="G726" s="195">
        <v>81</v>
      </c>
      <c r="H726" s="62">
        <f t="shared" si="117"/>
        <v>13.5</v>
      </c>
      <c r="I726" s="1245">
        <f t="shared" si="118"/>
        <v>14</v>
      </c>
      <c r="J726" s="1334"/>
      <c r="K726" s="1466">
        <v>45371</v>
      </c>
      <c r="L726" s="102" t="s">
        <v>2156</v>
      </c>
    </row>
    <row r="727" spans="1:14" ht="18.75" customHeight="1" x14ac:dyDescent="0.25">
      <c r="A727" s="1407"/>
      <c r="B727" s="1410"/>
      <c r="C727" s="12" t="s">
        <v>497</v>
      </c>
      <c r="D727" s="1161" t="s">
        <v>21</v>
      </c>
      <c r="E727" s="196" t="s">
        <v>291</v>
      </c>
      <c r="F727" s="197" t="s">
        <v>515</v>
      </c>
      <c r="G727" s="195">
        <v>43</v>
      </c>
      <c r="H727" s="62">
        <f t="shared" si="117"/>
        <v>7.166666666666667</v>
      </c>
      <c r="I727" s="1245">
        <f t="shared" si="118"/>
        <v>8</v>
      </c>
      <c r="J727" s="1334"/>
      <c r="K727" s="1466">
        <v>45371</v>
      </c>
      <c r="L727" s="102" t="s">
        <v>2156</v>
      </c>
    </row>
    <row r="728" spans="1:14" ht="18.75" customHeight="1" x14ac:dyDescent="0.25">
      <c r="A728" s="1407"/>
      <c r="B728" s="1410"/>
      <c r="C728" s="12" t="s">
        <v>497</v>
      </c>
      <c r="D728" s="1161" t="s">
        <v>32</v>
      </c>
      <c r="E728" s="249" t="s">
        <v>766</v>
      </c>
      <c r="F728" s="197" t="s">
        <v>767</v>
      </c>
      <c r="G728" s="242">
        <v>81</v>
      </c>
      <c r="H728" s="62">
        <f t="shared" si="117"/>
        <v>13.5</v>
      </c>
      <c r="I728" s="1245">
        <f t="shared" si="118"/>
        <v>14</v>
      </c>
      <c r="J728" s="1334"/>
      <c r="K728" s="1466">
        <v>45371</v>
      </c>
      <c r="L728" s="102" t="s">
        <v>2156</v>
      </c>
    </row>
    <row r="729" spans="1:14" ht="18.75" customHeight="1" x14ac:dyDescent="0.25">
      <c r="A729" s="1407"/>
      <c r="B729" s="1410"/>
      <c r="C729" s="12" t="s">
        <v>497</v>
      </c>
      <c r="D729" s="1193" t="s">
        <v>35</v>
      </c>
      <c r="E729" s="375" t="s">
        <v>852</v>
      </c>
      <c r="F729" s="376" t="s">
        <v>767</v>
      </c>
      <c r="G729" s="377">
        <v>25</v>
      </c>
      <c r="H729" s="62">
        <f t="shared" si="117"/>
        <v>4.166666666666667</v>
      </c>
      <c r="I729" s="1279">
        <f t="shared" si="118"/>
        <v>5</v>
      </c>
      <c r="J729" s="1370"/>
      <c r="K729" s="1466">
        <v>45371</v>
      </c>
      <c r="L729" s="102" t="s">
        <v>2156</v>
      </c>
    </row>
    <row r="730" spans="1:14" ht="18.75" customHeight="1" x14ac:dyDescent="0.25">
      <c r="A730" s="1407"/>
      <c r="B730" s="1410"/>
      <c r="C730" s="12" t="s">
        <v>497</v>
      </c>
      <c r="D730" s="1193" t="s">
        <v>21</v>
      </c>
      <c r="E730" s="375" t="s">
        <v>855</v>
      </c>
      <c r="F730" s="376" t="s">
        <v>767</v>
      </c>
      <c r="G730" s="377">
        <v>57</v>
      </c>
      <c r="H730" s="62">
        <f t="shared" si="117"/>
        <v>9.5</v>
      </c>
      <c r="I730" s="1279">
        <f t="shared" si="118"/>
        <v>10</v>
      </c>
      <c r="J730" s="1370"/>
      <c r="K730" s="1466">
        <v>45371</v>
      </c>
      <c r="L730" s="102" t="s">
        <v>2156</v>
      </c>
      <c r="N730" s="158"/>
    </row>
    <row r="731" spans="1:14" ht="18.75" customHeight="1" x14ac:dyDescent="0.25">
      <c r="A731" s="1407"/>
      <c r="B731" s="1410"/>
      <c r="C731" s="12" t="s">
        <v>497</v>
      </c>
      <c r="D731" s="1193" t="s">
        <v>21</v>
      </c>
      <c r="E731" s="375" t="s">
        <v>526</v>
      </c>
      <c r="F731" s="376" t="s">
        <v>860</v>
      </c>
      <c r="G731" s="377">
        <v>34</v>
      </c>
      <c r="H731" s="62">
        <f t="shared" si="117"/>
        <v>5.666666666666667</v>
      </c>
      <c r="I731" s="1279">
        <f t="shared" si="118"/>
        <v>6</v>
      </c>
      <c r="J731" s="1370"/>
      <c r="K731" s="1466">
        <v>45371</v>
      </c>
      <c r="L731" s="102" t="s">
        <v>2156</v>
      </c>
    </row>
    <row r="732" spans="1:14" ht="18.75" customHeight="1" x14ac:dyDescent="0.25">
      <c r="A732" s="1408"/>
      <c r="B732" s="1411"/>
      <c r="C732" s="12" t="s">
        <v>497</v>
      </c>
      <c r="D732" s="1193" t="s">
        <v>21</v>
      </c>
      <c r="E732" s="375" t="s">
        <v>538</v>
      </c>
      <c r="F732" s="376" t="s">
        <v>863</v>
      </c>
      <c r="G732" s="377">
        <v>36</v>
      </c>
      <c r="H732" s="62">
        <f t="shared" si="117"/>
        <v>6</v>
      </c>
      <c r="I732" s="1279">
        <f t="shared" si="118"/>
        <v>6</v>
      </c>
      <c r="J732" s="1370"/>
      <c r="K732" s="1466">
        <v>45371</v>
      </c>
      <c r="L732" s="102" t="s">
        <v>2156</v>
      </c>
    </row>
    <row r="733" spans="1:14" ht="18.75" customHeight="1" x14ac:dyDescent="0.25">
      <c r="A733" s="1112" t="s">
        <v>55</v>
      </c>
      <c r="B733" s="1112" t="s">
        <v>103</v>
      </c>
      <c r="C733" s="12"/>
      <c r="D733" s="112"/>
      <c r="E733" s="39"/>
      <c r="F733" s="40"/>
      <c r="G733" s="12"/>
      <c r="H733" s="12"/>
      <c r="I733" s="1226"/>
      <c r="J733" s="1313"/>
      <c r="K733" s="1453"/>
      <c r="L733" s="1097"/>
    </row>
    <row r="734" spans="1:14" ht="18.75" x14ac:dyDescent="0.3">
      <c r="A734" s="589"/>
      <c r="B734" s="57"/>
      <c r="C734" s="12"/>
      <c r="D734" s="112"/>
      <c r="E734" s="39"/>
      <c r="F734" s="40"/>
      <c r="G734" s="12"/>
      <c r="H734" s="588"/>
      <c r="I734" s="1226"/>
      <c r="J734" s="1313"/>
      <c r="K734" s="42"/>
      <c r="L734" s="199"/>
    </row>
    <row r="735" spans="1:14" ht="18.75" customHeight="1" x14ac:dyDescent="0.25">
      <c r="A735" s="1401">
        <v>83</v>
      </c>
      <c r="B735" s="1402">
        <v>17</v>
      </c>
      <c r="C735" s="12" t="s">
        <v>20</v>
      </c>
      <c r="D735" s="1176" t="s">
        <v>21</v>
      </c>
      <c r="E735" s="1086" t="s">
        <v>478</v>
      </c>
      <c r="F735" s="1087" t="s">
        <v>41</v>
      </c>
      <c r="G735" s="1085">
        <v>44</v>
      </c>
      <c r="H735" s="1088">
        <f t="shared" ref="H735:H740" si="119">G735/6</f>
        <v>7.333333333333333</v>
      </c>
      <c r="I735" s="1259">
        <f t="shared" ref="I735:I740" si="120">ROUNDUP(H735,0)</f>
        <v>8</v>
      </c>
      <c r="J735" s="1347">
        <f>SUM(I735:I740)</f>
        <v>70</v>
      </c>
      <c r="K735" s="1491">
        <v>45371</v>
      </c>
      <c r="L735" s="102" t="s">
        <v>2157</v>
      </c>
    </row>
    <row r="736" spans="1:14" ht="18.75" customHeight="1" x14ac:dyDescent="0.25">
      <c r="A736" s="1401"/>
      <c r="B736" s="1402"/>
      <c r="C736" s="12" t="s">
        <v>20</v>
      </c>
      <c r="D736" s="1176" t="s">
        <v>50</v>
      </c>
      <c r="E736" s="1086" t="s">
        <v>484</v>
      </c>
      <c r="F736" s="1087" t="s">
        <v>41</v>
      </c>
      <c r="G736" s="1085">
        <v>112</v>
      </c>
      <c r="H736" s="1088">
        <f t="shared" si="119"/>
        <v>18.666666666666668</v>
      </c>
      <c r="I736" s="1259">
        <f t="shared" si="120"/>
        <v>19</v>
      </c>
      <c r="J736" s="1348"/>
      <c r="K736" s="1491">
        <v>45371</v>
      </c>
      <c r="L736" s="102" t="s">
        <v>2157</v>
      </c>
    </row>
    <row r="737" spans="1:12" ht="18.75" customHeight="1" x14ac:dyDescent="0.25">
      <c r="A737" s="1401"/>
      <c r="B737" s="1402"/>
      <c r="C737" s="12" t="s">
        <v>20</v>
      </c>
      <c r="D737" s="1176" t="s">
        <v>50</v>
      </c>
      <c r="E737" s="1086" t="s">
        <v>486</v>
      </c>
      <c r="F737" s="1087" t="s">
        <v>41</v>
      </c>
      <c r="G737" s="1085">
        <v>154</v>
      </c>
      <c r="H737" s="1088">
        <f t="shared" si="119"/>
        <v>25.666666666666668</v>
      </c>
      <c r="I737" s="1259">
        <f t="shared" si="120"/>
        <v>26</v>
      </c>
      <c r="J737" s="1348"/>
      <c r="K737" s="1491">
        <v>45371</v>
      </c>
      <c r="L737" s="102" t="s">
        <v>2157</v>
      </c>
    </row>
    <row r="738" spans="1:12" ht="18.75" customHeight="1" x14ac:dyDescent="0.25">
      <c r="A738" s="1401"/>
      <c r="B738" s="1402"/>
      <c r="C738" s="12" t="s">
        <v>20</v>
      </c>
      <c r="D738" s="1177" t="s">
        <v>21</v>
      </c>
      <c r="E738" s="1090" t="s">
        <v>488</v>
      </c>
      <c r="F738" s="1091" t="s">
        <v>489</v>
      </c>
      <c r="G738" s="1089">
        <v>36</v>
      </c>
      <c r="H738" s="1088">
        <f t="shared" si="119"/>
        <v>6</v>
      </c>
      <c r="I738" s="1260">
        <f t="shared" si="120"/>
        <v>6</v>
      </c>
      <c r="J738" s="1349"/>
      <c r="K738" s="1491">
        <v>45371</v>
      </c>
      <c r="L738" s="102" t="s">
        <v>2157</v>
      </c>
    </row>
    <row r="739" spans="1:12" ht="18.75" customHeight="1" x14ac:dyDescent="0.25">
      <c r="A739" s="1401"/>
      <c r="B739" s="1402"/>
      <c r="C739" s="36" t="s">
        <v>48</v>
      </c>
      <c r="D739" s="1177" t="s">
        <v>21</v>
      </c>
      <c r="E739" s="1090" t="s">
        <v>491</v>
      </c>
      <c r="F739" s="1091" t="s">
        <v>492</v>
      </c>
      <c r="G739" s="1089">
        <v>33</v>
      </c>
      <c r="H739" s="1088">
        <f t="shared" si="119"/>
        <v>5.5</v>
      </c>
      <c r="I739" s="1260">
        <f t="shared" si="120"/>
        <v>6</v>
      </c>
      <c r="J739" s="1349"/>
      <c r="K739" s="1491">
        <v>45371</v>
      </c>
      <c r="L739" s="102" t="s">
        <v>2157</v>
      </c>
    </row>
    <row r="740" spans="1:12" ht="18.75" customHeight="1" x14ac:dyDescent="0.25">
      <c r="A740" s="1401"/>
      <c r="B740" s="1402"/>
      <c r="C740" s="36" t="s">
        <v>48</v>
      </c>
      <c r="D740" s="1177" t="s">
        <v>21</v>
      </c>
      <c r="E740" s="1090" t="s">
        <v>494</v>
      </c>
      <c r="F740" s="1091" t="s">
        <v>495</v>
      </c>
      <c r="G740" s="1089">
        <v>27</v>
      </c>
      <c r="H740" s="1088">
        <f t="shared" si="119"/>
        <v>4.5</v>
      </c>
      <c r="I740" s="1260">
        <f t="shared" si="120"/>
        <v>5</v>
      </c>
      <c r="J740" s="1349"/>
      <c r="K740" s="1491">
        <v>45371</v>
      </c>
      <c r="L740" s="102" t="s">
        <v>2157</v>
      </c>
    </row>
    <row r="741" spans="1:12" ht="18.75" customHeight="1" x14ac:dyDescent="0.25">
      <c r="A741" s="1112" t="s">
        <v>103</v>
      </c>
      <c r="B741" s="1112" t="s">
        <v>55</v>
      </c>
      <c r="C741" s="12"/>
      <c r="D741" s="112"/>
      <c r="E741" s="39"/>
      <c r="F741" s="40"/>
      <c r="G741" s="12"/>
      <c r="H741" s="12"/>
      <c r="I741" s="1226"/>
      <c r="J741" s="1313"/>
      <c r="K741" s="1453"/>
      <c r="L741" s="1097"/>
    </row>
    <row r="742" spans="1:12" ht="18.75" x14ac:dyDescent="0.3">
      <c r="A742" s="589"/>
      <c r="B742" s="57"/>
      <c r="C742" s="12"/>
      <c r="D742" s="112"/>
      <c r="E742" s="12"/>
      <c r="F742" s="12"/>
      <c r="G742" s="12"/>
      <c r="H742" s="588"/>
      <c r="I742" s="1226"/>
      <c r="J742" s="1313"/>
      <c r="K742" s="1460"/>
      <c r="L742" s="199"/>
    </row>
    <row r="743" spans="1:12" ht="18.75" customHeight="1" x14ac:dyDescent="0.25">
      <c r="A743" s="1401">
        <v>84</v>
      </c>
      <c r="B743" s="1402">
        <v>38</v>
      </c>
      <c r="C743" s="12" t="s">
        <v>497</v>
      </c>
      <c r="D743" s="384" t="s">
        <v>21</v>
      </c>
      <c r="E743" s="15" t="s">
        <v>916</v>
      </c>
      <c r="F743" s="16" t="s">
        <v>917</v>
      </c>
      <c r="G743" s="14">
        <v>64</v>
      </c>
      <c r="H743" s="62">
        <f t="shared" ref="H743:H751" si="121">G743/6</f>
        <v>10.666666666666666</v>
      </c>
      <c r="I743" s="1261">
        <f t="shared" ref="I743:I751" si="122">ROUNDUP(H743,0)</f>
        <v>11</v>
      </c>
      <c r="J743" s="1350">
        <f>SUM(I743:I751)</f>
        <v>80</v>
      </c>
      <c r="K743" s="1492">
        <v>45378</v>
      </c>
      <c r="L743" s="102" t="s">
        <v>2158</v>
      </c>
    </row>
    <row r="744" spans="1:12" ht="18.75" customHeight="1" x14ac:dyDescent="0.25">
      <c r="A744" s="1401"/>
      <c r="B744" s="1402"/>
      <c r="C744" s="12" t="s">
        <v>497</v>
      </c>
      <c r="D744" s="384" t="s">
        <v>21</v>
      </c>
      <c r="E744" s="15" t="s">
        <v>921</v>
      </c>
      <c r="F744" s="16" t="s">
        <v>922</v>
      </c>
      <c r="G744" s="14">
        <v>35</v>
      </c>
      <c r="H744" s="62">
        <f t="shared" si="121"/>
        <v>5.833333333333333</v>
      </c>
      <c r="I744" s="1261">
        <f t="shared" si="122"/>
        <v>6</v>
      </c>
      <c r="J744" s="1350"/>
      <c r="K744" s="1492">
        <v>45378</v>
      </c>
      <c r="L744" s="102" t="s">
        <v>2158</v>
      </c>
    </row>
    <row r="745" spans="1:12" ht="18.75" customHeight="1" x14ac:dyDescent="0.25">
      <c r="A745" s="1401"/>
      <c r="B745" s="1402"/>
      <c r="C745" s="12" t="s">
        <v>497</v>
      </c>
      <c r="D745" s="384" t="s">
        <v>21</v>
      </c>
      <c r="E745" s="15" t="s">
        <v>924</v>
      </c>
      <c r="F745" s="16" t="s">
        <v>925</v>
      </c>
      <c r="G745" s="14">
        <v>30</v>
      </c>
      <c r="H745" s="62">
        <f t="shared" si="121"/>
        <v>5</v>
      </c>
      <c r="I745" s="1261">
        <f t="shared" si="122"/>
        <v>5</v>
      </c>
      <c r="J745" s="1350"/>
      <c r="K745" s="1492">
        <v>45378</v>
      </c>
      <c r="L745" s="102" t="s">
        <v>2158</v>
      </c>
    </row>
    <row r="746" spans="1:12" ht="18.75" customHeight="1" x14ac:dyDescent="0.25">
      <c r="A746" s="1401"/>
      <c r="B746" s="1402"/>
      <c r="C746" s="12" t="s">
        <v>497</v>
      </c>
      <c r="D746" s="387" t="s">
        <v>21</v>
      </c>
      <c r="E746" s="276" t="s">
        <v>857</v>
      </c>
      <c r="F746" s="274" t="s">
        <v>858</v>
      </c>
      <c r="G746" s="17">
        <v>54</v>
      </c>
      <c r="H746" s="62">
        <f t="shared" si="121"/>
        <v>9</v>
      </c>
      <c r="I746" s="1224">
        <f t="shared" si="122"/>
        <v>9</v>
      </c>
      <c r="J746" s="1311"/>
      <c r="K746" s="1492">
        <v>45378</v>
      </c>
      <c r="L746" s="102" t="s">
        <v>2158</v>
      </c>
    </row>
    <row r="747" spans="1:12" ht="18.75" customHeight="1" x14ac:dyDescent="0.25">
      <c r="A747" s="1401"/>
      <c r="B747" s="1402"/>
      <c r="C747" s="12" t="s">
        <v>497</v>
      </c>
      <c r="D747" s="387" t="s">
        <v>50</v>
      </c>
      <c r="E747" s="276" t="s">
        <v>928</v>
      </c>
      <c r="F747" s="274" t="s">
        <v>858</v>
      </c>
      <c r="G747" s="17">
        <v>128</v>
      </c>
      <c r="H747" s="62">
        <f t="shared" si="121"/>
        <v>21.333333333333332</v>
      </c>
      <c r="I747" s="1224">
        <f t="shared" si="122"/>
        <v>22</v>
      </c>
      <c r="J747" s="1311"/>
      <c r="K747" s="1492">
        <v>45378</v>
      </c>
      <c r="L747" s="102" t="s">
        <v>2158</v>
      </c>
    </row>
    <row r="748" spans="1:12" ht="18.75" customHeight="1" x14ac:dyDescent="0.25">
      <c r="A748" s="1401"/>
      <c r="B748" s="1402"/>
      <c r="C748" s="12" t="s">
        <v>497</v>
      </c>
      <c r="D748" s="387" t="s">
        <v>21</v>
      </c>
      <c r="E748" s="276" t="s">
        <v>540</v>
      </c>
      <c r="F748" s="274" t="s">
        <v>541</v>
      </c>
      <c r="G748" s="17">
        <v>50</v>
      </c>
      <c r="H748" s="62">
        <f t="shared" si="121"/>
        <v>8.3333333333333339</v>
      </c>
      <c r="I748" s="1224">
        <f t="shared" si="122"/>
        <v>9</v>
      </c>
      <c r="J748" s="1311"/>
      <c r="K748" s="1492">
        <v>45378</v>
      </c>
      <c r="L748" s="102" t="s">
        <v>2158</v>
      </c>
    </row>
    <row r="749" spans="1:12" ht="18.75" customHeight="1" x14ac:dyDescent="0.25">
      <c r="A749" s="1401"/>
      <c r="B749" s="1402"/>
      <c r="C749" s="12" t="s">
        <v>497</v>
      </c>
      <c r="D749" s="387" t="s">
        <v>21</v>
      </c>
      <c r="E749" s="276" t="s">
        <v>520</v>
      </c>
      <c r="F749" s="274" t="s">
        <v>521</v>
      </c>
      <c r="G749" s="17">
        <v>32</v>
      </c>
      <c r="H749" s="62">
        <f t="shared" si="121"/>
        <v>5.333333333333333</v>
      </c>
      <c r="I749" s="1224">
        <f t="shared" si="122"/>
        <v>6</v>
      </c>
      <c r="J749" s="1311"/>
      <c r="K749" s="1492">
        <v>45378</v>
      </c>
      <c r="L749" s="102" t="s">
        <v>2158</v>
      </c>
    </row>
    <row r="750" spans="1:12" ht="18.75" customHeight="1" x14ac:dyDescent="0.25">
      <c r="A750" s="1401"/>
      <c r="B750" s="1402"/>
      <c r="C750" s="12" t="s">
        <v>497</v>
      </c>
      <c r="D750" s="387" t="s">
        <v>21</v>
      </c>
      <c r="E750" s="276" t="s">
        <v>294</v>
      </c>
      <c r="F750" s="274" t="s">
        <v>778</v>
      </c>
      <c r="G750" s="17">
        <v>33</v>
      </c>
      <c r="H750" s="62">
        <f t="shared" si="121"/>
        <v>5.5</v>
      </c>
      <c r="I750" s="1224">
        <f t="shared" si="122"/>
        <v>6</v>
      </c>
      <c r="J750" s="1311"/>
      <c r="K750" s="1492">
        <v>45378</v>
      </c>
      <c r="L750" s="102" t="s">
        <v>2158</v>
      </c>
    </row>
    <row r="751" spans="1:12" ht="18.75" customHeight="1" x14ac:dyDescent="0.25">
      <c r="A751" s="1401"/>
      <c r="B751" s="1402"/>
      <c r="C751" s="12" t="s">
        <v>497</v>
      </c>
      <c r="D751" s="387" t="s">
        <v>21</v>
      </c>
      <c r="E751" s="276" t="s">
        <v>523</v>
      </c>
      <c r="F751" s="274" t="s">
        <v>524</v>
      </c>
      <c r="G751" s="17">
        <v>32</v>
      </c>
      <c r="H751" s="62">
        <f t="shared" si="121"/>
        <v>5.333333333333333</v>
      </c>
      <c r="I751" s="1224">
        <f t="shared" si="122"/>
        <v>6</v>
      </c>
      <c r="J751" s="1311"/>
      <c r="K751" s="1492">
        <v>45378</v>
      </c>
      <c r="L751" s="102" t="s">
        <v>2158</v>
      </c>
    </row>
    <row r="752" spans="1:12" ht="18.75" customHeight="1" x14ac:dyDescent="0.25">
      <c r="A752" s="1112" t="s">
        <v>77</v>
      </c>
      <c r="B752" s="1112" t="s">
        <v>103</v>
      </c>
      <c r="C752" s="12"/>
      <c r="D752" s="112"/>
      <c r="E752" s="39"/>
      <c r="F752" s="40"/>
      <c r="G752" s="12"/>
      <c r="H752" s="12"/>
      <c r="I752" s="1226"/>
      <c r="J752" s="1313"/>
      <c r="K752" s="1453"/>
      <c r="L752" s="1097"/>
    </row>
    <row r="753" spans="1:14" ht="18.75" x14ac:dyDescent="0.3">
      <c r="A753" s="589"/>
      <c r="B753" s="57"/>
      <c r="C753" s="12"/>
      <c r="D753" s="112"/>
      <c r="E753" s="12"/>
      <c r="F753" s="12"/>
      <c r="G753" s="12"/>
      <c r="H753" s="588"/>
      <c r="I753" s="1226"/>
      <c r="J753" s="1313"/>
      <c r="K753" s="42"/>
      <c r="L753" s="199"/>
    </row>
    <row r="754" spans="1:14" ht="18.75" customHeight="1" x14ac:dyDescent="0.25">
      <c r="A754" s="1401">
        <v>85</v>
      </c>
      <c r="B754" s="1402">
        <v>39</v>
      </c>
      <c r="C754" s="12" t="s">
        <v>531</v>
      </c>
      <c r="D754" s="1178" t="s">
        <v>50</v>
      </c>
      <c r="E754" s="201" t="s">
        <v>932</v>
      </c>
      <c r="F754" s="202" t="s">
        <v>790</v>
      </c>
      <c r="G754" s="200">
        <v>194</v>
      </c>
      <c r="H754" s="62">
        <f>G754/6</f>
        <v>32.333333333333336</v>
      </c>
      <c r="I754" s="1262">
        <f>ROUNDUP(H754,0)</f>
        <v>33</v>
      </c>
      <c r="J754" s="1351">
        <f>SUM(I754:I756)</f>
        <v>52</v>
      </c>
      <c r="K754" s="1493">
        <v>45378</v>
      </c>
      <c r="L754" s="102" t="s">
        <v>2159</v>
      </c>
    </row>
    <row r="755" spans="1:14" ht="35.25" customHeight="1" x14ac:dyDescent="0.25">
      <c r="A755" s="1401"/>
      <c r="B755" s="1402"/>
      <c r="C755" s="12" t="s">
        <v>531</v>
      </c>
      <c r="D755" s="1178" t="s">
        <v>21</v>
      </c>
      <c r="E755" s="201" t="s">
        <v>932</v>
      </c>
      <c r="F755" s="202" t="s">
        <v>790</v>
      </c>
      <c r="G755" s="200">
        <v>63</v>
      </c>
      <c r="H755" s="62">
        <f>G755/6</f>
        <v>10.5</v>
      </c>
      <c r="I755" s="1262">
        <f>ROUNDUP(H755,0)</f>
        <v>11</v>
      </c>
      <c r="J755" s="1351"/>
      <c r="K755" s="1493">
        <v>45378</v>
      </c>
      <c r="L755" s="102" t="s">
        <v>2159</v>
      </c>
    </row>
    <row r="756" spans="1:14" ht="56.25" customHeight="1" x14ac:dyDescent="0.25">
      <c r="A756" s="1401"/>
      <c r="B756" s="1402"/>
      <c r="C756" s="12" t="s">
        <v>531</v>
      </c>
      <c r="D756" s="1178" t="s">
        <v>21</v>
      </c>
      <c r="E756" s="201" t="s">
        <v>939</v>
      </c>
      <c r="F756" s="202" t="s">
        <v>469</v>
      </c>
      <c r="G756" s="200">
        <v>44</v>
      </c>
      <c r="H756" s="62">
        <f>G756/6</f>
        <v>7.333333333333333</v>
      </c>
      <c r="I756" s="1262">
        <f>ROUNDUP(H756,0)</f>
        <v>8</v>
      </c>
      <c r="J756" s="1395"/>
      <c r="K756" s="1493">
        <v>45378</v>
      </c>
      <c r="L756" s="102" t="s">
        <v>2159</v>
      </c>
      <c r="N756" s="507"/>
    </row>
    <row r="757" spans="1:14" ht="36" customHeight="1" x14ac:dyDescent="0.25">
      <c r="A757" s="1307" t="s">
        <v>54</v>
      </c>
      <c r="B757" s="1307" t="s">
        <v>54</v>
      </c>
      <c r="C757" s="12"/>
      <c r="D757" s="112"/>
      <c r="E757" s="39"/>
      <c r="F757" s="40"/>
      <c r="G757" s="12"/>
      <c r="H757" s="12"/>
      <c r="I757" s="1226"/>
      <c r="J757" s="1313"/>
      <c r="K757" s="1453"/>
      <c r="L757" s="1097"/>
      <c r="N757" s="507"/>
    </row>
    <row r="758" spans="1:14" ht="18.75" x14ac:dyDescent="0.3">
      <c r="A758" s="57"/>
      <c r="B758" s="57"/>
      <c r="C758" s="12"/>
      <c r="D758" s="112"/>
      <c r="E758" s="12"/>
      <c r="F758" s="12"/>
      <c r="G758" s="12"/>
      <c r="H758" s="588"/>
      <c r="I758" s="1226"/>
      <c r="J758" s="1313"/>
      <c r="K758" s="1460"/>
      <c r="L758" s="199"/>
      <c r="N758" s="507"/>
    </row>
    <row r="759" spans="1:14" ht="18.75" customHeight="1" x14ac:dyDescent="0.25">
      <c r="A759" s="1401">
        <v>86</v>
      </c>
      <c r="B759" s="1402">
        <v>40</v>
      </c>
      <c r="C759" s="12" t="s">
        <v>322</v>
      </c>
      <c r="D759" s="1218" t="s">
        <v>21</v>
      </c>
      <c r="E759" s="1065" t="s">
        <v>941</v>
      </c>
      <c r="F759" s="1066" t="s">
        <v>942</v>
      </c>
      <c r="G759" s="1064">
        <v>48</v>
      </c>
      <c r="H759" s="1067">
        <f>G759/6</f>
        <v>8</v>
      </c>
      <c r="I759" s="1300">
        <f>ROUNDUP(H759,0)</f>
        <v>8</v>
      </c>
      <c r="J759" s="1396">
        <f>SUM(I759:I763)</f>
        <v>71</v>
      </c>
      <c r="K759" s="1494">
        <v>45378</v>
      </c>
      <c r="L759" s="199" t="s">
        <v>2160</v>
      </c>
      <c r="N759" s="507"/>
    </row>
    <row r="760" spans="1:14" ht="18.75" customHeight="1" x14ac:dyDescent="0.25">
      <c r="A760" s="1401"/>
      <c r="B760" s="1402"/>
      <c r="C760" s="12" t="s">
        <v>322</v>
      </c>
      <c r="D760" s="1218" t="s">
        <v>21</v>
      </c>
      <c r="E760" s="1065" t="s">
        <v>947</v>
      </c>
      <c r="F760" s="1065" t="s">
        <v>948</v>
      </c>
      <c r="G760" s="1064">
        <v>54</v>
      </c>
      <c r="H760" s="1067">
        <f>G760/6</f>
        <v>9</v>
      </c>
      <c r="I760" s="1300">
        <f>ROUNDUP(H760,0)</f>
        <v>9</v>
      </c>
      <c r="J760" s="1396"/>
      <c r="K760" s="1494">
        <v>45378</v>
      </c>
      <c r="L760" s="199" t="s">
        <v>2160</v>
      </c>
      <c r="N760" s="507"/>
    </row>
    <row r="761" spans="1:14" ht="18.75" customHeight="1" x14ac:dyDescent="0.25">
      <c r="A761" s="1401"/>
      <c r="B761" s="1402"/>
      <c r="C761" s="12" t="s">
        <v>322</v>
      </c>
      <c r="D761" s="1218" t="s">
        <v>21</v>
      </c>
      <c r="E761" s="1065" t="s">
        <v>51</v>
      </c>
      <c r="F761" s="1066" t="s">
        <v>950</v>
      </c>
      <c r="G761" s="1064">
        <v>32</v>
      </c>
      <c r="H761" s="1067">
        <f>G761/6</f>
        <v>5.333333333333333</v>
      </c>
      <c r="I761" s="1300">
        <f>ROUNDUP(H761,0)</f>
        <v>6</v>
      </c>
      <c r="J761" s="1396"/>
      <c r="K761" s="1494">
        <v>45378</v>
      </c>
      <c r="L761" s="199" t="s">
        <v>2160</v>
      </c>
      <c r="N761" s="507"/>
    </row>
    <row r="762" spans="1:14" ht="18.75" customHeight="1" x14ac:dyDescent="0.25">
      <c r="A762" s="1401"/>
      <c r="B762" s="1402"/>
      <c r="C762" s="12" t="s">
        <v>322</v>
      </c>
      <c r="D762" s="1218" t="s">
        <v>50</v>
      </c>
      <c r="E762" s="1065" t="s">
        <v>323</v>
      </c>
      <c r="F762" s="1066" t="s">
        <v>324</v>
      </c>
      <c r="G762" s="1064">
        <v>226</v>
      </c>
      <c r="H762" s="1067">
        <f>G762/6</f>
        <v>37.666666666666664</v>
      </c>
      <c r="I762" s="1300">
        <f>ROUNDUP(H762,0)</f>
        <v>38</v>
      </c>
      <c r="J762" s="1396"/>
      <c r="K762" s="1494">
        <v>45378</v>
      </c>
      <c r="L762" s="199" t="s">
        <v>2160</v>
      </c>
      <c r="N762" s="507"/>
    </row>
    <row r="763" spans="1:14" ht="18.75" customHeight="1" x14ac:dyDescent="0.25">
      <c r="A763" s="1401"/>
      <c r="B763" s="1402"/>
      <c r="C763" s="12" t="s">
        <v>322</v>
      </c>
      <c r="D763" s="1218" t="s">
        <v>21</v>
      </c>
      <c r="E763" s="1065" t="s">
        <v>294</v>
      </c>
      <c r="F763" s="1066" t="s">
        <v>295</v>
      </c>
      <c r="G763" s="1064">
        <v>55</v>
      </c>
      <c r="H763" s="1067">
        <f>G763/6</f>
        <v>9.1666666666666661</v>
      </c>
      <c r="I763" s="1300">
        <f>ROUNDUP(H763,0)</f>
        <v>10</v>
      </c>
      <c r="J763" s="1396"/>
      <c r="K763" s="1494">
        <v>45378</v>
      </c>
      <c r="L763" s="199" t="s">
        <v>2160</v>
      </c>
      <c r="N763" s="507"/>
    </row>
    <row r="764" spans="1:14" ht="18.75" customHeight="1" x14ac:dyDescent="0.25">
      <c r="A764" s="1307" t="s">
        <v>55</v>
      </c>
      <c r="B764" s="1307" t="s">
        <v>55</v>
      </c>
      <c r="C764" s="12"/>
      <c r="D764" s="112"/>
      <c r="E764" s="39"/>
      <c r="F764" s="40"/>
      <c r="G764" s="12"/>
      <c r="H764" s="12"/>
      <c r="I764" s="1226"/>
      <c r="J764" s="1313"/>
      <c r="K764" s="1453"/>
      <c r="L764" s="1108"/>
      <c r="N764" s="507"/>
    </row>
    <row r="765" spans="1:14" ht="18.75" x14ac:dyDescent="0.3">
      <c r="A765" s="589"/>
      <c r="B765" s="57"/>
      <c r="C765" s="12"/>
      <c r="D765" s="112"/>
      <c r="E765" s="12"/>
      <c r="F765" s="12"/>
      <c r="G765" s="12"/>
      <c r="H765" s="588"/>
      <c r="I765" s="1226"/>
      <c r="J765" s="1313"/>
      <c r="K765" s="42"/>
      <c r="L765" s="199"/>
      <c r="N765" s="507"/>
    </row>
    <row r="766" spans="1:14" ht="18.75" customHeight="1" x14ac:dyDescent="0.25">
      <c r="A766" s="1401">
        <v>87</v>
      </c>
      <c r="B766" s="1402">
        <v>44</v>
      </c>
      <c r="C766" s="12" t="s">
        <v>625</v>
      </c>
      <c r="D766" s="1219" t="s">
        <v>50</v>
      </c>
      <c r="E766" s="427" t="s">
        <v>128</v>
      </c>
      <c r="F766" s="428" t="s">
        <v>636</v>
      </c>
      <c r="G766" s="426">
        <v>85</v>
      </c>
      <c r="H766" s="62">
        <f>G766/6</f>
        <v>14.166666666666666</v>
      </c>
      <c r="I766" s="1301">
        <f>ROUNDUP(H766,0)</f>
        <v>15</v>
      </c>
      <c r="J766" s="1397">
        <f>SUM(I766:I770)</f>
        <v>71</v>
      </c>
      <c r="K766" s="1495">
        <v>45378</v>
      </c>
      <c r="L766" s="199" t="s">
        <v>2161</v>
      </c>
      <c r="N766" s="507"/>
    </row>
    <row r="767" spans="1:14" ht="18.75" customHeight="1" x14ac:dyDescent="0.25">
      <c r="A767" s="1401"/>
      <c r="B767" s="1402"/>
      <c r="C767" s="12" t="s">
        <v>625</v>
      </c>
      <c r="D767" s="1219" t="s">
        <v>21</v>
      </c>
      <c r="E767" s="427" t="s">
        <v>128</v>
      </c>
      <c r="F767" s="428" t="s">
        <v>636</v>
      </c>
      <c r="G767" s="426">
        <v>44</v>
      </c>
      <c r="H767" s="62">
        <f>G767/6</f>
        <v>7.333333333333333</v>
      </c>
      <c r="I767" s="1301">
        <f>ROUNDUP(H767,0)</f>
        <v>8</v>
      </c>
      <c r="J767" s="1397"/>
      <c r="K767" s="1495">
        <v>45378</v>
      </c>
      <c r="L767" s="199" t="s">
        <v>2161</v>
      </c>
      <c r="N767" s="507"/>
    </row>
    <row r="768" spans="1:14" ht="18.75" customHeight="1" x14ac:dyDescent="0.25">
      <c r="A768" s="1401"/>
      <c r="B768" s="1402"/>
      <c r="C768" s="12" t="s">
        <v>625</v>
      </c>
      <c r="D768" s="1219" t="s">
        <v>21</v>
      </c>
      <c r="E768" s="427" t="s">
        <v>1031</v>
      </c>
      <c r="F768" s="428" t="s">
        <v>636</v>
      </c>
      <c r="G768" s="426">
        <v>47</v>
      </c>
      <c r="H768" s="62">
        <f>G768/6</f>
        <v>7.833333333333333</v>
      </c>
      <c r="I768" s="1301">
        <f>ROUNDUP(H768,0)</f>
        <v>8</v>
      </c>
      <c r="J768" s="1397"/>
      <c r="K768" s="1495">
        <v>45378</v>
      </c>
      <c r="L768" s="199" t="s">
        <v>2161</v>
      </c>
      <c r="N768" s="507"/>
    </row>
    <row r="769" spans="1:14" ht="18.75" customHeight="1" x14ac:dyDescent="0.25">
      <c r="A769" s="1401"/>
      <c r="B769" s="1402"/>
      <c r="C769" s="12" t="s">
        <v>625</v>
      </c>
      <c r="D769" s="812" t="s">
        <v>35</v>
      </c>
      <c r="E769" s="60" t="s">
        <v>1033</v>
      </c>
      <c r="F769" s="61" t="s">
        <v>636</v>
      </c>
      <c r="G769" s="59">
        <v>165</v>
      </c>
      <c r="H769" s="62">
        <f>G769/6</f>
        <v>27.5</v>
      </c>
      <c r="I769" s="1229">
        <f>ROUNDUP(H769,0)</f>
        <v>28</v>
      </c>
      <c r="J769" s="1316"/>
      <c r="K769" s="1496">
        <v>45378</v>
      </c>
      <c r="L769" s="199" t="s">
        <v>2161</v>
      </c>
      <c r="N769" s="507"/>
    </row>
    <row r="770" spans="1:14" ht="18.75" customHeight="1" x14ac:dyDescent="0.25">
      <c r="A770" s="1401"/>
      <c r="B770" s="1402"/>
      <c r="C770" s="12" t="s">
        <v>625</v>
      </c>
      <c r="D770" s="812" t="s">
        <v>21</v>
      </c>
      <c r="E770" s="60" t="s">
        <v>548</v>
      </c>
      <c r="F770" s="61" t="s">
        <v>1035</v>
      </c>
      <c r="G770" s="59">
        <v>69</v>
      </c>
      <c r="H770" s="62">
        <f>G770/6</f>
        <v>11.5</v>
      </c>
      <c r="I770" s="1229">
        <f>ROUNDUP(H770,0)</f>
        <v>12</v>
      </c>
      <c r="J770" s="1316"/>
      <c r="K770" s="1496">
        <v>45378</v>
      </c>
      <c r="L770" s="199" t="s">
        <v>2161</v>
      </c>
      <c r="N770" s="507"/>
    </row>
    <row r="771" spans="1:14" ht="18.75" customHeight="1" x14ac:dyDescent="0.25">
      <c r="A771" s="1112" t="s">
        <v>103</v>
      </c>
      <c r="B771" s="1112" t="s">
        <v>55</v>
      </c>
      <c r="C771" s="12"/>
      <c r="D771" s="112"/>
      <c r="E771" s="39"/>
      <c r="F771" s="40"/>
      <c r="G771" s="12"/>
      <c r="H771" s="12"/>
      <c r="I771" s="1226"/>
      <c r="J771" s="1313"/>
      <c r="K771" s="1453"/>
      <c r="L771" s="1108"/>
      <c r="N771" s="507"/>
    </row>
    <row r="772" spans="1:14" ht="18.75" x14ac:dyDescent="0.3">
      <c r="A772" s="589"/>
      <c r="B772" s="57"/>
      <c r="C772" s="12"/>
      <c r="D772" s="112"/>
      <c r="E772" s="39"/>
      <c r="F772" s="40"/>
      <c r="G772" s="12"/>
      <c r="H772" s="588"/>
      <c r="I772" s="1226"/>
      <c r="J772" s="1313"/>
      <c r="K772" s="1460"/>
      <c r="L772" s="199"/>
      <c r="N772" s="507"/>
    </row>
    <row r="773" spans="1:14" ht="33.75" customHeight="1" x14ac:dyDescent="0.25">
      <c r="A773" s="1449" t="s">
        <v>2162</v>
      </c>
      <c r="B773" s="1450"/>
      <c r="C773" s="1450"/>
      <c r="D773" s="1450"/>
      <c r="E773" s="1450"/>
      <c r="F773" s="1450"/>
      <c r="G773" s="1450"/>
      <c r="H773" s="1450"/>
      <c r="I773" s="1450"/>
      <c r="J773" s="1450"/>
      <c r="K773" s="1450"/>
      <c r="L773" s="1450"/>
      <c r="N773" s="507"/>
    </row>
    <row r="774" spans="1:14" ht="33.75" customHeight="1" x14ac:dyDescent="0.25">
      <c r="A774" s="1449" t="s">
        <v>2166</v>
      </c>
      <c r="B774" s="1450"/>
      <c r="C774" s="1450"/>
      <c r="D774" s="1450"/>
      <c r="E774" s="1450"/>
      <c r="F774" s="1450"/>
      <c r="G774" s="1450"/>
      <c r="H774" s="1450"/>
      <c r="I774" s="1450"/>
      <c r="J774" s="1450"/>
      <c r="K774" s="1450"/>
      <c r="L774" s="1450"/>
      <c r="N774" s="507"/>
    </row>
    <row r="775" spans="1:14" ht="18.75" x14ac:dyDescent="0.3">
      <c r="A775" s="589"/>
      <c r="B775" s="57"/>
      <c r="C775" s="12"/>
      <c r="D775" s="112"/>
      <c r="E775" s="39"/>
      <c r="F775" s="40"/>
      <c r="G775" s="12"/>
      <c r="H775" s="588"/>
      <c r="I775" s="1226"/>
      <c r="J775" s="1313"/>
      <c r="K775" s="1460"/>
      <c r="L775" s="199"/>
      <c r="N775" s="507"/>
    </row>
    <row r="776" spans="1:14" ht="18.75" customHeight="1" x14ac:dyDescent="0.25">
      <c r="A776" s="1401">
        <v>88</v>
      </c>
      <c r="B776" s="1401">
        <v>42</v>
      </c>
      <c r="C776" s="12" t="s">
        <v>742</v>
      </c>
      <c r="D776" s="1184" t="s">
        <v>21</v>
      </c>
      <c r="E776" s="29" t="s">
        <v>184</v>
      </c>
      <c r="F776" s="30" t="s">
        <v>977</v>
      </c>
      <c r="G776" s="31">
        <v>47</v>
      </c>
      <c r="H776" s="62">
        <f t="shared" ref="H776:H783" si="123">G776/6</f>
        <v>7.833333333333333</v>
      </c>
      <c r="I776" s="1270">
        <f t="shared" ref="I776:I783" si="124">ROUNDUP(H776,0)</f>
        <v>8</v>
      </c>
      <c r="J776" s="1358">
        <f>SUM(I776:I783)</f>
        <v>79</v>
      </c>
      <c r="K776" s="1497">
        <v>45385</v>
      </c>
      <c r="L776" s="199" t="s">
        <v>2163</v>
      </c>
      <c r="N776" s="507"/>
    </row>
    <row r="777" spans="1:14" ht="18.75" customHeight="1" x14ac:dyDescent="0.25">
      <c r="A777" s="1401"/>
      <c r="B777" s="1401"/>
      <c r="C777" s="12" t="s">
        <v>742</v>
      </c>
      <c r="D777" s="1184" t="s">
        <v>21</v>
      </c>
      <c r="E777" s="29" t="s">
        <v>751</v>
      </c>
      <c r="F777" s="30" t="s">
        <v>982</v>
      </c>
      <c r="G777" s="31">
        <v>64</v>
      </c>
      <c r="H777" s="62">
        <f t="shared" si="123"/>
        <v>10.666666666666666</v>
      </c>
      <c r="I777" s="1270">
        <f t="shared" si="124"/>
        <v>11</v>
      </c>
      <c r="J777" s="1358"/>
      <c r="K777" s="1497">
        <v>45385</v>
      </c>
      <c r="L777" s="199" t="s">
        <v>2163</v>
      </c>
      <c r="N777" s="507"/>
    </row>
    <row r="778" spans="1:14" ht="18.75" customHeight="1" x14ac:dyDescent="0.25">
      <c r="A778" s="1401"/>
      <c r="B778" s="1401"/>
      <c r="C778" s="12" t="s">
        <v>742</v>
      </c>
      <c r="D778" s="384" t="s">
        <v>32</v>
      </c>
      <c r="E778" s="15" t="s">
        <v>985</v>
      </c>
      <c r="F778" s="16" t="s">
        <v>986</v>
      </c>
      <c r="G778" s="14">
        <v>44</v>
      </c>
      <c r="H778" s="62">
        <f t="shared" si="123"/>
        <v>7.333333333333333</v>
      </c>
      <c r="I778" s="1261">
        <f t="shared" si="124"/>
        <v>8</v>
      </c>
      <c r="J778" s="1350"/>
      <c r="K778" s="1497">
        <v>45385</v>
      </c>
      <c r="L778" s="199" t="s">
        <v>2163</v>
      </c>
      <c r="N778" s="507"/>
    </row>
    <row r="779" spans="1:14" ht="18.75" customHeight="1" x14ac:dyDescent="0.25">
      <c r="A779" s="1401"/>
      <c r="B779" s="1401"/>
      <c r="C779" s="12" t="s">
        <v>742</v>
      </c>
      <c r="D779" s="384" t="s">
        <v>21</v>
      </c>
      <c r="E779" s="15" t="s">
        <v>989</v>
      </c>
      <c r="F779" s="16" t="s">
        <v>990</v>
      </c>
      <c r="G779" s="14">
        <v>48</v>
      </c>
      <c r="H779" s="62">
        <f t="shared" si="123"/>
        <v>8</v>
      </c>
      <c r="I779" s="1261">
        <f t="shared" si="124"/>
        <v>8</v>
      </c>
      <c r="J779" s="1350"/>
      <c r="K779" s="1497">
        <v>45385</v>
      </c>
      <c r="L779" s="199" t="s">
        <v>2163</v>
      </c>
      <c r="N779" s="507"/>
    </row>
    <row r="780" spans="1:14" ht="18.75" customHeight="1" x14ac:dyDescent="0.25">
      <c r="A780" s="1401"/>
      <c r="B780" s="1401"/>
      <c r="C780" s="12" t="s">
        <v>742</v>
      </c>
      <c r="D780" s="384" t="s">
        <v>45</v>
      </c>
      <c r="E780" s="15" t="s">
        <v>993</v>
      </c>
      <c r="F780" s="16" t="s">
        <v>994</v>
      </c>
      <c r="G780" s="14">
        <v>68</v>
      </c>
      <c r="H780" s="62">
        <f t="shared" si="123"/>
        <v>11.333333333333334</v>
      </c>
      <c r="I780" s="1261">
        <f t="shared" si="124"/>
        <v>12</v>
      </c>
      <c r="J780" s="1350"/>
      <c r="K780" s="1497">
        <v>45385</v>
      </c>
      <c r="L780" s="199" t="s">
        <v>2163</v>
      </c>
      <c r="N780" s="507"/>
    </row>
    <row r="781" spans="1:14" ht="18.75" customHeight="1" x14ac:dyDescent="0.25">
      <c r="A781" s="1401"/>
      <c r="B781" s="1401"/>
      <c r="C781" s="12" t="s">
        <v>742</v>
      </c>
      <c r="D781" s="384" t="s">
        <v>21</v>
      </c>
      <c r="E781" s="15" t="s">
        <v>43</v>
      </c>
      <c r="F781" s="16" t="s">
        <v>982</v>
      </c>
      <c r="G781" s="14">
        <v>43</v>
      </c>
      <c r="H781" s="62">
        <f t="shared" si="123"/>
        <v>7.166666666666667</v>
      </c>
      <c r="I781" s="1261">
        <f t="shared" si="124"/>
        <v>8</v>
      </c>
      <c r="J781" s="1350"/>
      <c r="K781" s="1497">
        <v>45385</v>
      </c>
      <c r="L781" s="199" t="s">
        <v>2163</v>
      </c>
      <c r="N781" s="507"/>
    </row>
    <row r="782" spans="1:14" ht="39.75" customHeight="1" x14ac:dyDescent="0.25">
      <c r="A782" s="1401"/>
      <c r="B782" s="1401"/>
      <c r="C782" s="12" t="s">
        <v>742</v>
      </c>
      <c r="D782" s="1183" t="s">
        <v>35</v>
      </c>
      <c r="E782" s="421" t="s">
        <v>998</v>
      </c>
      <c r="F782" s="310" t="s">
        <v>744</v>
      </c>
      <c r="G782" s="275">
        <v>102</v>
      </c>
      <c r="H782" s="62">
        <f t="shared" si="123"/>
        <v>17</v>
      </c>
      <c r="I782" s="1269">
        <f t="shared" si="124"/>
        <v>17</v>
      </c>
      <c r="J782" s="1357"/>
      <c r="K782" s="1497">
        <v>45385</v>
      </c>
      <c r="L782" s="199" t="s">
        <v>2163</v>
      </c>
      <c r="N782" s="507"/>
    </row>
    <row r="783" spans="1:14" ht="18.75" customHeight="1" x14ac:dyDescent="0.25">
      <c r="A783" s="1401"/>
      <c r="B783" s="1401"/>
      <c r="C783" s="12" t="s">
        <v>742</v>
      </c>
      <c r="D783" s="384" t="s">
        <v>21</v>
      </c>
      <c r="E783" s="15" t="s">
        <v>1000</v>
      </c>
      <c r="F783" s="16" t="s">
        <v>1001</v>
      </c>
      <c r="G783" s="14">
        <v>40</v>
      </c>
      <c r="H783" s="62">
        <f t="shared" si="123"/>
        <v>6.666666666666667</v>
      </c>
      <c r="I783" s="1261">
        <f t="shared" si="124"/>
        <v>7</v>
      </c>
      <c r="J783" s="1350"/>
      <c r="K783" s="1497">
        <v>45385</v>
      </c>
      <c r="L783" s="199" t="s">
        <v>2163</v>
      </c>
      <c r="N783" s="507"/>
    </row>
    <row r="784" spans="1:14" ht="18.75" customHeight="1" x14ac:dyDescent="0.25">
      <c r="A784" s="1112" t="s">
        <v>54</v>
      </c>
      <c r="B784" s="1112" t="s">
        <v>77</v>
      </c>
      <c r="C784" s="12"/>
      <c r="D784" s="112"/>
      <c r="E784" s="39"/>
      <c r="F784" s="40"/>
      <c r="G784" s="12"/>
      <c r="H784" s="12"/>
      <c r="I784" s="1226"/>
      <c r="J784" s="1313"/>
      <c r="K784" s="1453"/>
      <c r="L784" s="1108"/>
      <c r="N784" s="507"/>
    </row>
    <row r="785" spans="1:34" ht="18.75" x14ac:dyDescent="0.3">
      <c r="A785" s="589"/>
      <c r="B785" s="57"/>
      <c r="C785" s="12"/>
      <c r="D785" s="112"/>
      <c r="E785" s="39"/>
      <c r="F785" s="40"/>
      <c r="G785" s="12"/>
      <c r="H785" s="62">
        <f>G785/6</f>
        <v>0</v>
      </c>
      <c r="I785" s="1226"/>
      <c r="J785" s="1313"/>
      <c r="K785" s="1460"/>
      <c r="L785" s="199"/>
      <c r="N785" s="507"/>
    </row>
    <row r="786" spans="1:34" ht="18.75" x14ac:dyDescent="0.3">
      <c r="A786" s="589"/>
      <c r="B786" s="57"/>
      <c r="C786" s="12"/>
      <c r="D786" s="112"/>
      <c r="E786" s="39"/>
      <c r="F786" s="40"/>
      <c r="G786" s="12"/>
      <c r="H786" s="588"/>
      <c r="I786" s="1226"/>
      <c r="J786" s="1313"/>
      <c r="K786" s="1460"/>
      <c r="L786" s="199"/>
      <c r="N786" s="507"/>
    </row>
    <row r="787" spans="1:34" ht="18.75" customHeight="1" x14ac:dyDescent="0.25">
      <c r="A787" s="1401">
        <v>89</v>
      </c>
      <c r="B787" s="1402">
        <v>43</v>
      </c>
      <c r="C787" s="12" t="s">
        <v>531</v>
      </c>
      <c r="D787" s="1160" t="s">
        <v>32</v>
      </c>
      <c r="E787" s="422" t="s">
        <v>1004</v>
      </c>
      <c r="F787" s="423" t="s">
        <v>1005</v>
      </c>
      <c r="G787" s="424">
        <v>72</v>
      </c>
      <c r="H787" s="62">
        <f t="shared" ref="H787:H793" si="125">G787/6</f>
        <v>12</v>
      </c>
      <c r="I787" s="1244">
        <f>ROUNDUP(H787,0)</f>
        <v>12</v>
      </c>
      <c r="J787" s="1333">
        <f>SUM(I787:I793)</f>
        <v>61</v>
      </c>
      <c r="K787" s="1498">
        <v>45385</v>
      </c>
      <c r="L787" s="199" t="s">
        <v>2164</v>
      </c>
      <c r="N787" s="507"/>
    </row>
    <row r="788" spans="1:34" ht="18.75" customHeight="1" x14ac:dyDescent="0.25">
      <c r="A788" s="1401"/>
      <c r="B788" s="1402"/>
      <c r="C788" s="12" t="s">
        <v>531</v>
      </c>
      <c r="D788" s="1160" t="s">
        <v>21</v>
      </c>
      <c r="E788" s="189" t="s">
        <v>451</v>
      </c>
      <c r="F788" s="190" t="s">
        <v>817</v>
      </c>
      <c r="G788" s="188">
        <v>39</v>
      </c>
      <c r="H788" s="62">
        <f t="shared" si="125"/>
        <v>6.5</v>
      </c>
      <c r="I788" s="1244">
        <f>ROUNDUP(H788,0)</f>
        <v>7</v>
      </c>
      <c r="J788" s="1333"/>
      <c r="K788" s="1498">
        <v>45385</v>
      </c>
      <c r="L788" s="199" t="s">
        <v>2183</v>
      </c>
      <c r="N788" s="507"/>
    </row>
    <row r="789" spans="1:34" ht="18.75" customHeight="1" x14ac:dyDescent="0.25">
      <c r="A789" s="1401"/>
      <c r="B789" s="1402"/>
      <c r="C789" s="12" t="s">
        <v>531</v>
      </c>
      <c r="D789" s="1160" t="s">
        <v>21</v>
      </c>
      <c r="E789" s="189" t="s">
        <v>1012</v>
      </c>
      <c r="F789" s="190" t="s">
        <v>1013</v>
      </c>
      <c r="G789" s="188">
        <v>48</v>
      </c>
      <c r="H789" s="62">
        <f t="shared" si="125"/>
        <v>8</v>
      </c>
      <c r="I789" s="1244">
        <f>ROUNDUP(H789,0)</f>
        <v>8</v>
      </c>
      <c r="J789" s="1333"/>
      <c r="K789" s="1498">
        <v>45385</v>
      </c>
      <c r="L789" s="199" t="s">
        <v>2184</v>
      </c>
      <c r="N789" s="507"/>
    </row>
    <row r="790" spans="1:34" ht="18.75" customHeight="1" x14ac:dyDescent="0.25">
      <c r="A790" s="1401"/>
      <c r="B790" s="1402"/>
      <c r="C790" s="12" t="s">
        <v>531</v>
      </c>
      <c r="D790" s="1160" t="s">
        <v>32</v>
      </c>
      <c r="E790" s="189" t="s">
        <v>1015</v>
      </c>
      <c r="F790" s="190" t="s">
        <v>469</v>
      </c>
      <c r="G790" s="424">
        <v>71</v>
      </c>
      <c r="H790" s="62">
        <f t="shared" si="125"/>
        <v>11.833333333333334</v>
      </c>
      <c r="I790" s="1244">
        <f>ROUNDUP(H790,0)</f>
        <v>12</v>
      </c>
      <c r="J790" s="1333"/>
      <c r="K790" s="1498">
        <v>45385</v>
      </c>
      <c r="L790" s="199" t="s">
        <v>2185</v>
      </c>
      <c r="N790" s="507"/>
    </row>
    <row r="791" spans="1:34" ht="18.75" customHeight="1" x14ac:dyDescent="0.25">
      <c r="A791" s="1401"/>
      <c r="B791" s="1402"/>
      <c r="C791" s="12" t="s">
        <v>531</v>
      </c>
      <c r="D791" s="1193" t="s">
        <v>21</v>
      </c>
      <c r="E791" s="375" t="s">
        <v>1017</v>
      </c>
      <c r="F791" s="376" t="s">
        <v>545</v>
      </c>
      <c r="G791" s="377">
        <v>32</v>
      </c>
      <c r="H791" s="62">
        <f t="shared" si="125"/>
        <v>5.333333333333333</v>
      </c>
      <c r="I791" s="1279">
        <f>ROUNDUP(H791,0)</f>
        <v>6</v>
      </c>
      <c r="J791" s="1370"/>
      <c r="K791" s="1499">
        <v>45385</v>
      </c>
      <c r="L791" s="199" t="s">
        <v>2186</v>
      </c>
      <c r="N791" s="507"/>
    </row>
    <row r="792" spans="1:34" s="834" customFormat="1" ht="18.75" customHeight="1" x14ac:dyDescent="0.25">
      <c r="A792" s="1401"/>
      <c r="B792" s="1402"/>
      <c r="C792" s="12" t="s">
        <v>531</v>
      </c>
      <c r="D792" s="590" t="s">
        <v>21</v>
      </c>
      <c r="E792" s="1043" t="s">
        <v>1019</v>
      </c>
      <c r="F792" s="767" t="s">
        <v>1020</v>
      </c>
      <c r="G792" s="588">
        <v>46</v>
      </c>
      <c r="H792" s="588">
        <f t="shared" si="125"/>
        <v>7.666666666666667</v>
      </c>
      <c r="I792" s="1248">
        <v>8</v>
      </c>
      <c r="J792" s="1337"/>
      <c r="K792" s="1465">
        <v>45385</v>
      </c>
      <c r="L792" s="199" t="s">
        <v>2187</v>
      </c>
      <c r="M792" s="603"/>
      <c r="N792" s="1063"/>
      <c r="O792" s="603"/>
      <c r="P792" s="603"/>
      <c r="Q792" s="603"/>
      <c r="R792" s="603"/>
      <c r="S792" s="603"/>
      <c r="T792" s="603"/>
      <c r="U792" s="603"/>
      <c r="V792" s="603"/>
      <c r="W792" s="603"/>
      <c r="X792" s="603"/>
      <c r="Y792" s="603"/>
      <c r="Z792" s="603"/>
      <c r="AA792" s="603"/>
      <c r="AB792" s="603"/>
      <c r="AC792" s="603"/>
      <c r="AD792" s="603"/>
      <c r="AE792" s="603"/>
      <c r="AF792" s="603"/>
      <c r="AG792" s="603"/>
      <c r="AH792" s="603"/>
    </row>
    <row r="793" spans="1:34" ht="18.75" customHeight="1" x14ac:dyDescent="0.25">
      <c r="A793" s="1401"/>
      <c r="B793" s="1402"/>
      <c r="C793" s="12" t="s">
        <v>531</v>
      </c>
      <c r="D793" s="1173" t="s">
        <v>21</v>
      </c>
      <c r="E793" s="244" t="s">
        <v>294</v>
      </c>
      <c r="F793" s="193" t="s">
        <v>469</v>
      </c>
      <c r="G793" s="194">
        <v>44</v>
      </c>
      <c r="H793" s="62">
        <f t="shared" si="125"/>
        <v>7.333333333333333</v>
      </c>
      <c r="I793" s="1256">
        <f>ROUNDUP(H793,0)</f>
        <v>8</v>
      </c>
      <c r="J793" s="1344"/>
      <c r="K793" s="1500">
        <v>45385</v>
      </c>
      <c r="L793" s="199" t="s">
        <v>2188</v>
      </c>
    </row>
    <row r="794" spans="1:34" ht="18.75" customHeight="1" x14ac:dyDescent="0.25">
      <c r="A794" s="1112" t="s">
        <v>55</v>
      </c>
      <c r="B794" s="1112" t="s">
        <v>54</v>
      </c>
      <c r="C794" s="12"/>
      <c r="D794" s="112"/>
      <c r="E794" s="39"/>
      <c r="F794" s="40"/>
      <c r="G794" s="12"/>
      <c r="H794" s="12"/>
      <c r="I794" s="1226"/>
      <c r="J794" s="1313"/>
      <c r="K794" s="1453"/>
      <c r="L794" s="1108"/>
    </row>
    <row r="795" spans="1:34" ht="18.75" x14ac:dyDescent="0.3">
      <c r="A795" s="589"/>
      <c r="B795" s="57"/>
      <c r="C795" s="12"/>
      <c r="D795" s="112"/>
      <c r="E795" s="12"/>
      <c r="F795" s="12"/>
      <c r="G795" s="12"/>
      <c r="H795" s="62">
        <f t="shared" ref="H795:H803" si="126">G795/6</f>
        <v>0</v>
      </c>
      <c r="I795" s="1226"/>
      <c r="J795" s="1313"/>
      <c r="K795" s="1460"/>
      <c r="L795" s="199"/>
    </row>
    <row r="796" spans="1:34" ht="18.75" customHeight="1" x14ac:dyDescent="0.25">
      <c r="A796" s="1401">
        <v>90</v>
      </c>
      <c r="B796" s="1402">
        <v>41</v>
      </c>
      <c r="C796" s="12" t="s">
        <v>56</v>
      </c>
      <c r="D796" s="1198" t="s">
        <v>21</v>
      </c>
      <c r="E796" s="410" t="s">
        <v>866</v>
      </c>
      <c r="F796" s="411" t="s">
        <v>953</v>
      </c>
      <c r="G796" s="409">
        <v>62</v>
      </c>
      <c r="H796" s="62">
        <f t="shared" si="126"/>
        <v>10.333333333333334</v>
      </c>
      <c r="I796" s="1282">
        <f t="shared" ref="I796:I803" si="127">ROUNDUP(H796,0)</f>
        <v>11</v>
      </c>
      <c r="J796" s="1376">
        <f>SUM(I796:I803)</f>
        <v>78</v>
      </c>
      <c r="K796" s="1501">
        <v>45385</v>
      </c>
      <c r="L796" s="199" t="s">
        <v>2165</v>
      </c>
    </row>
    <row r="797" spans="1:34" ht="18.75" customHeight="1" x14ac:dyDescent="0.25">
      <c r="A797" s="1401"/>
      <c r="B797" s="1402"/>
      <c r="C797" s="12" t="s">
        <v>56</v>
      </c>
      <c r="D797" s="1198" t="s">
        <v>21</v>
      </c>
      <c r="E797" s="410" t="s">
        <v>957</v>
      </c>
      <c r="F797" s="411" t="s">
        <v>958</v>
      </c>
      <c r="G797" s="409">
        <v>30</v>
      </c>
      <c r="H797" s="62">
        <f t="shared" si="126"/>
        <v>5</v>
      </c>
      <c r="I797" s="1282">
        <f t="shared" si="127"/>
        <v>5</v>
      </c>
      <c r="J797" s="1376"/>
      <c r="K797" s="1501">
        <v>45385</v>
      </c>
      <c r="L797" s="199" t="s">
        <v>2165</v>
      </c>
    </row>
    <row r="798" spans="1:34" ht="18.75" customHeight="1" x14ac:dyDescent="0.25">
      <c r="A798" s="1401"/>
      <c r="B798" s="1402"/>
      <c r="C798" s="12" t="s">
        <v>56</v>
      </c>
      <c r="D798" s="1198" t="s">
        <v>21</v>
      </c>
      <c r="E798" s="410" t="s">
        <v>294</v>
      </c>
      <c r="F798" s="411" t="s">
        <v>960</v>
      </c>
      <c r="G798" s="409">
        <v>43</v>
      </c>
      <c r="H798" s="62">
        <f t="shared" si="126"/>
        <v>7.166666666666667</v>
      </c>
      <c r="I798" s="1282">
        <f t="shared" si="127"/>
        <v>8</v>
      </c>
      <c r="J798" s="1376"/>
      <c r="K798" s="1501">
        <v>45385</v>
      </c>
      <c r="L798" s="199" t="s">
        <v>2165</v>
      </c>
    </row>
    <row r="799" spans="1:34" ht="18.75" customHeight="1" x14ac:dyDescent="0.25">
      <c r="A799" s="1401"/>
      <c r="B799" s="1402"/>
      <c r="C799" s="12" t="s">
        <v>56</v>
      </c>
      <c r="D799" s="1199" t="s">
        <v>32</v>
      </c>
      <c r="E799" s="416" t="s">
        <v>963</v>
      </c>
      <c r="F799" s="417" t="s">
        <v>964</v>
      </c>
      <c r="G799" s="418">
        <v>44</v>
      </c>
      <c r="H799" s="62">
        <f t="shared" si="126"/>
        <v>7.333333333333333</v>
      </c>
      <c r="I799" s="1283">
        <f t="shared" si="127"/>
        <v>8</v>
      </c>
      <c r="J799" s="1377"/>
      <c r="K799" s="1502">
        <v>45385</v>
      </c>
      <c r="L799" s="199" t="s">
        <v>2165</v>
      </c>
    </row>
    <row r="800" spans="1:34" ht="18.75" customHeight="1" x14ac:dyDescent="0.25">
      <c r="A800" s="1401"/>
      <c r="B800" s="1402"/>
      <c r="C800" s="12" t="s">
        <v>56</v>
      </c>
      <c r="D800" s="1199" t="s">
        <v>21</v>
      </c>
      <c r="E800" s="416" t="s">
        <v>966</v>
      </c>
      <c r="F800" s="417" t="s">
        <v>964</v>
      </c>
      <c r="G800" s="415">
        <v>31</v>
      </c>
      <c r="H800" s="62">
        <f t="shared" si="126"/>
        <v>5.166666666666667</v>
      </c>
      <c r="I800" s="1283">
        <f t="shared" si="127"/>
        <v>6</v>
      </c>
      <c r="J800" s="1377"/>
      <c r="K800" s="1502">
        <v>45385</v>
      </c>
      <c r="L800" s="199" t="s">
        <v>2165</v>
      </c>
    </row>
    <row r="801" spans="1:15" ht="18.75" customHeight="1" x14ac:dyDescent="0.25">
      <c r="A801" s="1401"/>
      <c r="B801" s="1402"/>
      <c r="C801" s="12" t="s">
        <v>56</v>
      </c>
      <c r="D801" s="1199" t="s">
        <v>21</v>
      </c>
      <c r="E801" s="416" t="s">
        <v>968</v>
      </c>
      <c r="F801" s="417" t="s">
        <v>964</v>
      </c>
      <c r="G801" s="415">
        <v>42</v>
      </c>
      <c r="H801" s="62">
        <f t="shared" si="126"/>
        <v>7</v>
      </c>
      <c r="I801" s="1283">
        <f t="shared" si="127"/>
        <v>7</v>
      </c>
      <c r="J801" s="1377"/>
      <c r="K801" s="1502">
        <v>45385</v>
      </c>
      <c r="L801" s="199" t="s">
        <v>2165</v>
      </c>
    </row>
    <row r="802" spans="1:15" ht="18.75" customHeight="1" x14ac:dyDescent="0.25">
      <c r="A802" s="1401"/>
      <c r="B802" s="1402"/>
      <c r="C802" s="12" t="s">
        <v>56</v>
      </c>
      <c r="D802" s="1199" t="s">
        <v>50</v>
      </c>
      <c r="E802" s="416" t="s">
        <v>72</v>
      </c>
      <c r="F802" s="417" t="s">
        <v>970</v>
      </c>
      <c r="G802" s="415">
        <v>165</v>
      </c>
      <c r="H802" s="62">
        <f t="shared" si="126"/>
        <v>27.5</v>
      </c>
      <c r="I802" s="1283">
        <f t="shared" si="127"/>
        <v>28</v>
      </c>
      <c r="J802" s="1377"/>
      <c r="K802" s="1502">
        <v>45385</v>
      </c>
      <c r="L802" s="199" t="s">
        <v>2165</v>
      </c>
    </row>
    <row r="803" spans="1:15" ht="18.75" customHeight="1" x14ac:dyDescent="0.25">
      <c r="A803" s="1401"/>
      <c r="B803" s="1402"/>
      <c r="C803" s="12" t="s">
        <v>56</v>
      </c>
      <c r="D803" s="1199" t="s">
        <v>21</v>
      </c>
      <c r="E803" s="416" t="s">
        <v>972</v>
      </c>
      <c r="F803" s="417" t="s">
        <v>973</v>
      </c>
      <c r="G803" s="415">
        <v>26</v>
      </c>
      <c r="H803" s="62">
        <f t="shared" si="126"/>
        <v>4.333333333333333</v>
      </c>
      <c r="I803" s="1283">
        <f t="shared" si="127"/>
        <v>5</v>
      </c>
      <c r="J803" s="1377"/>
      <c r="K803" s="1502">
        <v>45385</v>
      </c>
      <c r="L803" s="199" t="s">
        <v>2165</v>
      </c>
    </row>
    <row r="804" spans="1:15" ht="18.75" customHeight="1" x14ac:dyDescent="0.25">
      <c r="A804" s="1307" t="s">
        <v>103</v>
      </c>
      <c r="B804" s="1307" t="s">
        <v>103</v>
      </c>
      <c r="C804" s="12"/>
      <c r="D804" s="112"/>
      <c r="E804" s="39"/>
      <c r="F804" s="40"/>
      <c r="G804" s="12"/>
      <c r="H804" s="12"/>
      <c r="I804" s="1226"/>
      <c r="J804" s="1313"/>
      <c r="K804" s="1453"/>
      <c r="L804" s="1108"/>
    </row>
    <row r="805" spans="1:15" ht="18.75" x14ac:dyDescent="0.3">
      <c r="A805" s="57"/>
      <c r="B805" s="57"/>
      <c r="C805" s="12"/>
      <c r="D805" s="112"/>
      <c r="E805" s="39"/>
      <c r="F805" s="40"/>
      <c r="G805" s="12"/>
      <c r="H805" s="62">
        <f>G805/6</f>
        <v>0</v>
      </c>
      <c r="I805" s="1226"/>
      <c r="J805" s="1313"/>
      <c r="K805" s="42"/>
      <c r="L805" s="199"/>
    </row>
    <row r="806" spans="1:15" ht="33" customHeight="1" x14ac:dyDescent="0.25">
      <c r="A806" s="1449" t="s">
        <v>2167</v>
      </c>
      <c r="B806" s="1450"/>
      <c r="C806" s="1450"/>
      <c r="D806" s="1450"/>
      <c r="E806" s="1450"/>
      <c r="F806" s="1450"/>
      <c r="G806" s="1450"/>
      <c r="H806" s="1450"/>
      <c r="I806" s="1450"/>
      <c r="J806" s="1450"/>
      <c r="K806" s="1450"/>
      <c r="L806" s="1450"/>
    </row>
    <row r="807" spans="1:15" ht="18.75" x14ac:dyDescent="0.3">
      <c r="A807" s="1117"/>
      <c r="B807" s="1117"/>
      <c r="C807" s="12"/>
      <c r="D807" s="112"/>
      <c r="E807" s="39"/>
      <c r="F807" s="40"/>
      <c r="G807" s="12"/>
      <c r="H807" s="588"/>
      <c r="I807" s="1226"/>
      <c r="J807" s="1313"/>
      <c r="K807" s="42"/>
      <c r="L807" s="199"/>
    </row>
    <row r="808" spans="1:15" ht="18.75" customHeight="1" x14ac:dyDescent="0.25">
      <c r="A808" s="1431">
        <v>91</v>
      </c>
      <c r="B808" s="1406">
        <v>45</v>
      </c>
      <c r="C808" s="104" t="s">
        <v>788</v>
      </c>
      <c r="D808" s="1181" t="s">
        <v>50</v>
      </c>
      <c r="E808" s="297" t="s">
        <v>1038</v>
      </c>
      <c r="F808" s="298" t="s">
        <v>469</v>
      </c>
      <c r="G808" s="296">
        <v>82</v>
      </c>
      <c r="H808" s="62">
        <f>G808/6</f>
        <v>13.666666666666666</v>
      </c>
      <c r="I808" s="1267">
        <f>ROUNDUP(H808,0)</f>
        <v>14</v>
      </c>
      <c r="J808" s="1355">
        <f>SUM(I808:I812)</f>
        <v>68</v>
      </c>
      <c r="K808" s="1470">
        <v>45422</v>
      </c>
      <c r="L808" s="199" t="s">
        <v>2168</v>
      </c>
    </row>
    <row r="809" spans="1:15" ht="18.75" customHeight="1" x14ac:dyDescent="0.25">
      <c r="A809" s="1432"/>
      <c r="B809" s="1407"/>
      <c r="C809" s="12" t="s">
        <v>788</v>
      </c>
      <c r="D809" s="1181" t="s">
        <v>21</v>
      </c>
      <c r="E809" s="297" t="s">
        <v>1043</v>
      </c>
      <c r="F809" s="298" t="s">
        <v>469</v>
      </c>
      <c r="G809" s="296">
        <v>58</v>
      </c>
      <c r="H809" s="62">
        <f>G809/6</f>
        <v>9.6666666666666661</v>
      </c>
      <c r="I809" s="1267">
        <f>ROUNDUP(H809,0)</f>
        <v>10</v>
      </c>
      <c r="J809" s="1355"/>
      <c r="K809" s="1470">
        <v>45422</v>
      </c>
      <c r="L809" s="199" t="s">
        <v>2168</v>
      </c>
    </row>
    <row r="810" spans="1:15" ht="18.75" customHeight="1" x14ac:dyDescent="0.25">
      <c r="A810" s="1432"/>
      <c r="B810" s="1407"/>
      <c r="C810" s="12" t="s">
        <v>788</v>
      </c>
      <c r="D810" s="1181" t="s">
        <v>21</v>
      </c>
      <c r="E810" s="297" t="s">
        <v>1045</v>
      </c>
      <c r="F810" s="298" t="s">
        <v>469</v>
      </c>
      <c r="G810" s="296">
        <v>50</v>
      </c>
      <c r="H810" s="62">
        <f>G810/6</f>
        <v>8.3333333333333339</v>
      </c>
      <c r="I810" s="1267">
        <f>ROUNDUP(H810,0)</f>
        <v>9</v>
      </c>
      <c r="J810" s="1355"/>
      <c r="K810" s="1470">
        <v>45422</v>
      </c>
      <c r="L810" s="199" t="s">
        <v>2168</v>
      </c>
      <c r="N810" s="158"/>
    </row>
    <row r="811" spans="1:15" ht="36.75" customHeight="1" x14ac:dyDescent="0.25">
      <c r="A811" s="1432"/>
      <c r="B811" s="1407"/>
      <c r="C811" s="12" t="s">
        <v>788</v>
      </c>
      <c r="D811" s="1202" t="s">
        <v>50</v>
      </c>
      <c r="E811" s="352" t="s">
        <v>1047</v>
      </c>
      <c r="F811" s="353" t="s">
        <v>469</v>
      </c>
      <c r="G811" s="351">
        <v>135</v>
      </c>
      <c r="H811" s="62">
        <f>G811/6</f>
        <v>22.5</v>
      </c>
      <c r="I811" s="1286">
        <f>ROUNDUP(H811,0)</f>
        <v>23</v>
      </c>
      <c r="J811" s="1380"/>
      <c r="K811" s="1470">
        <v>45422</v>
      </c>
      <c r="L811" s="199" t="s">
        <v>2168</v>
      </c>
      <c r="O811" s="155"/>
    </row>
    <row r="812" spans="1:15" ht="18.75" customHeight="1" x14ac:dyDescent="0.25">
      <c r="A812" s="1433"/>
      <c r="B812" s="1408"/>
      <c r="C812" s="12" t="s">
        <v>788</v>
      </c>
      <c r="D812" s="1202" t="s">
        <v>21</v>
      </c>
      <c r="E812" s="352" t="s">
        <v>1052</v>
      </c>
      <c r="F812" s="353" t="s">
        <v>790</v>
      </c>
      <c r="G812" s="351">
        <v>67</v>
      </c>
      <c r="H812" s="62">
        <f>G812/6</f>
        <v>11.166666666666666</v>
      </c>
      <c r="I812" s="1286">
        <f>ROUNDUP(H812,0)</f>
        <v>12</v>
      </c>
      <c r="J812" s="1380"/>
      <c r="K812" s="1470">
        <v>45422</v>
      </c>
      <c r="L812" s="199" t="s">
        <v>2168</v>
      </c>
    </row>
    <row r="813" spans="1:15" ht="18.75" customHeight="1" x14ac:dyDescent="0.25">
      <c r="A813" s="1112" t="s">
        <v>54</v>
      </c>
      <c r="B813" s="1112" t="s">
        <v>103</v>
      </c>
      <c r="C813" s="12"/>
      <c r="D813" s="112"/>
      <c r="E813" s="12"/>
      <c r="F813" s="40"/>
      <c r="G813" s="12"/>
      <c r="H813" s="12"/>
      <c r="I813" s="1226"/>
      <c r="J813" s="1313"/>
      <c r="K813" s="1453"/>
      <c r="L813" s="1108"/>
    </row>
    <row r="814" spans="1:15" ht="18.75" x14ac:dyDescent="0.3">
      <c r="A814" s="57"/>
      <c r="B814" s="57"/>
      <c r="C814" s="12"/>
      <c r="D814" s="112"/>
      <c r="E814" s="12"/>
      <c r="F814" s="12"/>
      <c r="G814" s="12"/>
      <c r="H814" s="62">
        <f t="shared" ref="H814:H820" si="128">G814/6</f>
        <v>0</v>
      </c>
      <c r="I814" s="1226"/>
      <c r="J814" s="1313"/>
      <c r="K814" s="42"/>
      <c r="L814" s="199"/>
    </row>
    <row r="815" spans="1:15" ht="18.75" customHeight="1" x14ac:dyDescent="0.25">
      <c r="A815" s="1401">
        <v>92</v>
      </c>
      <c r="B815" s="1402">
        <v>46</v>
      </c>
      <c r="C815" s="1306" t="s">
        <v>742</v>
      </c>
      <c r="D815" s="1164" t="s">
        <v>50</v>
      </c>
      <c r="E815" s="777" t="s">
        <v>1054</v>
      </c>
      <c r="F815" s="778" t="s">
        <v>324</v>
      </c>
      <c r="G815" s="776">
        <v>158</v>
      </c>
      <c r="H815" s="779">
        <f t="shared" si="128"/>
        <v>26.333333333333332</v>
      </c>
      <c r="I815" s="1247">
        <f t="shared" ref="I815:I820" si="129">ROUNDUP(H815,0)</f>
        <v>27</v>
      </c>
      <c r="J815" s="1336">
        <f>SUM(I815:I820)</f>
        <v>71</v>
      </c>
      <c r="K815" s="1503">
        <v>45422</v>
      </c>
      <c r="L815" s="199" t="s">
        <v>2169</v>
      </c>
    </row>
    <row r="816" spans="1:15" ht="18.75" customHeight="1" x14ac:dyDescent="0.25">
      <c r="A816" s="1401"/>
      <c r="B816" s="1402"/>
      <c r="C816" s="12" t="s">
        <v>742</v>
      </c>
      <c r="D816" s="1164" t="s">
        <v>21</v>
      </c>
      <c r="E816" s="777" t="s">
        <v>1054</v>
      </c>
      <c r="F816" s="778" t="s">
        <v>276</v>
      </c>
      <c r="G816" s="776">
        <v>47</v>
      </c>
      <c r="H816" s="779">
        <f t="shared" si="128"/>
        <v>7.833333333333333</v>
      </c>
      <c r="I816" s="1247">
        <f t="shared" si="129"/>
        <v>8</v>
      </c>
      <c r="J816" s="1336"/>
      <c r="K816" s="1503">
        <v>45422</v>
      </c>
      <c r="L816" s="199" t="s">
        <v>2169</v>
      </c>
    </row>
    <row r="817" spans="1:51" ht="18.75" customHeight="1" x14ac:dyDescent="0.25">
      <c r="A817" s="1401"/>
      <c r="B817" s="1402"/>
      <c r="C817" s="12" t="s">
        <v>742</v>
      </c>
      <c r="D817" s="1164" t="s">
        <v>50</v>
      </c>
      <c r="E817" s="777" t="s">
        <v>932</v>
      </c>
      <c r="F817" s="778" t="s">
        <v>324</v>
      </c>
      <c r="G817" s="776">
        <v>84</v>
      </c>
      <c r="H817" s="779">
        <f t="shared" si="128"/>
        <v>14</v>
      </c>
      <c r="I817" s="1247">
        <f t="shared" si="129"/>
        <v>14</v>
      </c>
      <c r="J817" s="1336"/>
      <c r="K817" s="1503">
        <v>45422</v>
      </c>
      <c r="L817" s="199" t="s">
        <v>2169</v>
      </c>
    </row>
    <row r="818" spans="1:51" ht="18.75" customHeight="1" x14ac:dyDescent="0.25">
      <c r="A818" s="1401"/>
      <c r="B818" s="1402"/>
      <c r="C818" s="12" t="s">
        <v>742</v>
      </c>
      <c r="D818" s="1164" t="s">
        <v>21</v>
      </c>
      <c r="E818" s="777" t="s">
        <v>932</v>
      </c>
      <c r="F818" s="778" t="s">
        <v>324</v>
      </c>
      <c r="G818" s="776">
        <v>48</v>
      </c>
      <c r="H818" s="779">
        <f t="shared" si="128"/>
        <v>8</v>
      </c>
      <c r="I818" s="1247">
        <f t="shared" si="129"/>
        <v>8</v>
      </c>
      <c r="J818" s="1336"/>
      <c r="K818" s="1503">
        <v>45422</v>
      </c>
      <c r="L818" s="199" t="s">
        <v>2169</v>
      </c>
    </row>
    <row r="819" spans="1:51" ht="18.75" customHeight="1" x14ac:dyDescent="0.25">
      <c r="A819" s="1401"/>
      <c r="B819" s="1402"/>
      <c r="C819" s="12" t="s">
        <v>742</v>
      </c>
      <c r="D819" s="1162" t="s">
        <v>21</v>
      </c>
      <c r="E819" s="784" t="s">
        <v>1063</v>
      </c>
      <c r="F819" s="785" t="s">
        <v>324</v>
      </c>
      <c r="G819" s="783">
        <v>43</v>
      </c>
      <c r="H819" s="779">
        <f t="shared" si="128"/>
        <v>7.166666666666667</v>
      </c>
      <c r="I819" s="1246">
        <f t="shared" si="129"/>
        <v>8</v>
      </c>
      <c r="J819" s="1335"/>
      <c r="K819" s="1504">
        <v>45422</v>
      </c>
      <c r="L819" s="199" t="s">
        <v>2169</v>
      </c>
    </row>
    <row r="820" spans="1:51" ht="18.75" customHeight="1" x14ac:dyDescent="0.25">
      <c r="A820" s="1401"/>
      <c r="B820" s="1402"/>
      <c r="C820" s="12" t="s">
        <v>742</v>
      </c>
      <c r="D820" s="1220" t="s">
        <v>21</v>
      </c>
      <c r="E820" s="789" t="s">
        <v>451</v>
      </c>
      <c r="F820" s="790" t="s">
        <v>324</v>
      </c>
      <c r="G820" s="788">
        <v>35</v>
      </c>
      <c r="H820" s="779">
        <f t="shared" si="128"/>
        <v>5.833333333333333</v>
      </c>
      <c r="I820" s="1302">
        <f t="shared" si="129"/>
        <v>6</v>
      </c>
      <c r="J820" s="1398"/>
      <c r="K820" s="1505">
        <v>45422</v>
      </c>
      <c r="L820" s="199" t="s">
        <v>2169</v>
      </c>
    </row>
    <row r="821" spans="1:51" ht="18.75" customHeight="1" x14ac:dyDescent="0.25">
      <c r="A821" s="1112" t="s">
        <v>55</v>
      </c>
      <c r="B821" s="1112" t="s">
        <v>77</v>
      </c>
      <c r="C821" s="12"/>
      <c r="D821" s="112"/>
      <c r="E821" s="39"/>
      <c r="F821" s="40"/>
      <c r="G821" s="12"/>
      <c r="H821" s="12"/>
      <c r="I821" s="1226"/>
      <c r="J821" s="1313"/>
      <c r="K821" s="1453"/>
      <c r="L821" s="1108"/>
    </row>
    <row r="822" spans="1:51" ht="18.75" x14ac:dyDescent="0.3">
      <c r="A822" s="589"/>
      <c r="B822" s="44"/>
      <c r="C822" s="38"/>
      <c r="D822" s="1170"/>
      <c r="E822" s="237"/>
      <c r="F822" s="238"/>
      <c r="G822" s="236"/>
      <c r="H822" s="146"/>
      <c r="I822" s="1253"/>
      <c r="J822" s="1341"/>
      <c r="K822" s="240"/>
      <c r="L822" s="478"/>
    </row>
    <row r="823" spans="1:51" ht="18.75" x14ac:dyDescent="0.3">
      <c r="A823" s="282"/>
      <c r="B823" s="57"/>
      <c r="C823" s="12"/>
      <c r="D823" s="112"/>
      <c r="E823" s="12"/>
      <c r="F823" s="12"/>
      <c r="G823" s="12"/>
      <c r="H823" s="12"/>
      <c r="I823" s="1226">
        <f>SUM(I2:I822)</f>
        <v>6460</v>
      </c>
      <c r="J823" s="1313">
        <f>SUM(J2:J822)</f>
        <v>6460</v>
      </c>
      <c r="K823" s="42"/>
      <c r="L823" s="199"/>
    </row>
    <row r="824" spans="1:51" ht="18.75" x14ac:dyDescent="0.3">
      <c r="A824" s="57"/>
      <c r="B824" s="57"/>
      <c r="C824" s="12"/>
      <c r="D824" s="112"/>
      <c r="E824" s="12"/>
      <c r="F824" s="12"/>
      <c r="G824" s="12"/>
      <c r="H824" s="12"/>
      <c r="I824" s="1226"/>
      <c r="J824" s="1313"/>
      <c r="K824" s="42"/>
      <c r="L824" s="199"/>
    </row>
    <row r="825" spans="1:51" ht="18.75" x14ac:dyDescent="0.3">
      <c r="A825" s="480"/>
      <c r="B825" s="480"/>
    </row>
    <row r="826" spans="1:51" s="2" customFormat="1" ht="33" x14ac:dyDescent="0.35">
      <c r="A826" s="482" t="s">
        <v>1211</v>
      </c>
      <c r="B826" s="480"/>
      <c r="C826" s="507"/>
      <c r="D826" s="1209"/>
      <c r="E826" s="507"/>
      <c r="F826" s="507"/>
      <c r="G826" s="507"/>
      <c r="H826" s="507"/>
      <c r="I826" s="1303"/>
      <c r="J826" s="1400"/>
      <c r="K826" s="481"/>
      <c r="L826" s="3"/>
      <c r="M826" s="507"/>
      <c r="N826" s="4"/>
      <c r="O826" s="507"/>
      <c r="P826" s="507"/>
      <c r="Q826" s="507"/>
      <c r="R826" s="507"/>
      <c r="S826" s="507"/>
      <c r="T826" s="507"/>
      <c r="U826" s="507"/>
      <c r="V826" s="507"/>
      <c r="W826" s="507"/>
      <c r="X826" s="507"/>
      <c r="Y826" s="507"/>
      <c r="Z826" s="507"/>
      <c r="AA826" s="507"/>
      <c r="AB826" s="507"/>
      <c r="AC826" s="507"/>
      <c r="AD826" s="507"/>
      <c r="AE826" s="507"/>
      <c r="AF826" s="507"/>
      <c r="AG826" s="507"/>
      <c r="AH826" s="507"/>
      <c r="AI826" s="507"/>
      <c r="AJ826" s="507"/>
      <c r="AK826" s="507"/>
      <c r="AL826" s="507"/>
      <c r="AM826" s="507"/>
      <c r="AN826" s="507"/>
      <c r="AO826" s="507"/>
      <c r="AP826" s="507"/>
      <c r="AQ826" s="507"/>
      <c r="AR826" s="507"/>
      <c r="AS826" s="507"/>
      <c r="AT826" s="507"/>
      <c r="AU826" s="507"/>
      <c r="AV826" s="507"/>
      <c r="AW826" s="507"/>
      <c r="AX826" s="507"/>
      <c r="AY826" s="507"/>
    </row>
    <row r="827" spans="1:51" s="2" customFormat="1" ht="18.75" x14ac:dyDescent="0.3">
      <c r="A827" s="480"/>
      <c r="B827" s="480"/>
      <c r="C827" s="507"/>
      <c r="D827" s="1209"/>
      <c r="E827" s="507"/>
      <c r="F827" s="507"/>
      <c r="G827" s="507"/>
      <c r="H827" s="507"/>
      <c r="I827" s="1303"/>
      <c r="J827" s="1399"/>
      <c r="K827" s="481"/>
      <c r="L827" s="3"/>
      <c r="M827" s="507"/>
      <c r="N827" s="4"/>
      <c r="O827" s="507"/>
      <c r="P827" s="507"/>
      <c r="Q827" s="507"/>
      <c r="R827" s="507"/>
      <c r="S827" s="507"/>
      <c r="T827" s="507"/>
      <c r="U827" s="507"/>
      <c r="V827" s="507"/>
      <c r="W827" s="507"/>
      <c r="X827" s="507"/>
      <c r="Y827" s="507"/>
      <c r="Z827" s="507"/>
      <c r="AA827" s="507"/>
      <c r="AB827" s="507"/>
      <c r="AC827" s="507"/>
      <c r="AD827" s="507"/>
      <c r="AE827" s="507"/>
      <c r="AF827" s="507"/>
      <c r="AG827" s="507"/>
      <c r="AH827" s="507"/>
      <c r="AI827" s="507"/>
      <c r="AJ827" s="507"/>
      <c r="AK827" s="507"/>
      <c r="AL827" s="507"/>
      <c r="AM827" s="507"/>
      <c r="AN827" s="507"/>
      <c r="AO827" s="507"/>
      <c r="AP827" s="507"/>
      <c r="AQ827" s="507"/>
      <c r="AR827" s="507"/>
      <c r="AS827" s="507"/>
      <c r="AT827" s="507"/>
      <c r="AU827" s="507"/>
      <c r="AV827" s="507"/>
      <c r="AW827" s="507"/>
      <c r="AX827" s="507"/>
      <c r="AY827" s="507"/>
    </row>
    <row r="828" spans="1:51" s="2" customFormat="1" ht="18.75" x14ac:dyDescent="0.3">
      <c r="A828" s="480"/>
      <c r="B828" s="480"/>
      <c r="C828" s="507"/>
      <c r="D828" s="1209"/>
      <c r="E828" s="507"/>
      <c r="F828" s="507"/>
      <c r="G828" s="507"/>
      <c r="H828" s="507"/>
      <c r="I828" s="1303"/>
      <c r="J828" s="1399"/>
      <c r="K828" s="481"/>
      <c r="L828" s="3"/>
      <c r="M828" s="507"/>
      <c r="N828" s="4"/>
      <c r="O828" s="507"/>
      <c r="P828" s="507"/>
      <c r="Q828" s="507"/>
      <c r="R828" s="507"/>
      <c r="S828" s="507"/>
      <c r="T828" s="507"/>
      <c r="U828" s="507"/>
      <c r="V828" s="507"/>
      <c r="W828" s="507"/>
      <c r="X828" s="507"/>
      <c r="Y828" s="507"/>
      <c r="Z828" s="507"/>
      <c r="AA828" s="507"/>
      <c r="AB828" s="507"/>
      <c r="AC828" s="507"/>
      <c r="AD828" s="507"/>
      <c r="AE828" s="507"/>
      <c r="AF828" s="507"/>
      <c r="AG828" s="507"/>
      <c r="AH828" s="507"/>
      <c r="AI828" s="507"/>
      <c r="AJ828" s="507"/>
      <c r="AK828" s="507"/>
      <c r="AL828" s="507"/>
      <c r="AM828" s="507"/>
      <c r="AN828" s="507"/>
      <c r="AO828" s="507"/>
      <c r="AP828" s="507"/>
      <c r="AQ828" s="507"/>
      <c r="AR828" s="507"/>
      <c r="AS828" s="507"/>
      <c r="AT828" s="507"/>
      <c r="AU828" s="507"/>
      <c r="AV828" s="507"/>
      <c r="AW828" s="507"/>
      <c r="AX828" s="507"/>
      <c r="AY828" s="507"/>
    </row>
    <row r="829" spans="1:51" s="2" customFormat="1" ht="18.75" x14ac:dyDescent="0.3">
      <c r="A829" s="507"/>
      <c r="B829" s="486"/>
      <c r="C829" s="507"/>
      <c r="D829" s="1209"/>
      <c r="E829" s="507"/>
      <c r="F829" s="507"/>
      <c r="G829" s="507"/>
      <c r="H829" s="507"/>
      <c r="I829" s="1303"/>
      <c r="J829" s="1399"/>
      <c r="K829" s="481"/>
      <c r="L829" s="3"/>
      <c r="M829" s="507"/>
      <c r="N829" s="4"/>
      <c r="O829" s="507"/>
      <c r="P829" s="507"/>
      <c r="Q829" s="507"/>
      <c r="R829" s="507"/>
      <c r="S829" s="507"/>
      <c r="T829" s="507"/>
      <c r="U829" s="507"/>
      <c r="V829" s="507"/>
      <c r="W829" s="507"/>
      <c r="X829" s="507"/>
      <c r="Y829" s="507"/>
      <c r="Z829" s="507"/>
      <c r="AA829" s="507"/>
      <c r="AB829" s="507"/>
      <c r="AC829" s="507"/>
      <c r="AD829" s="507"/>
      <c r="AE829" s="507"/>
      <c r="AF829" s="507"/>
      <c r="AG829" s="507"/>
      <c r="AH829" s="507"/>
      <c r="AI829" s="507"/>
      <c r="AJ829" s="507"/>
      <c r="AK829" s="507"/>
      <c r="AL829" s="507"/>
      <c r="AM829" s="507"/>
      <c r="AN829" s="507"/>
      <c r="AO829" s="507"/>
      <c r="AP829" s="507"/>
      <c r="AQ829" s="507"/>
      <c r="AR829" s="507"/>
      <c r="AS829" s="507"/>
      <c r="AT829" s="507"/>
      <c r="AU829" s="507"/>
      <c r="AV829" s="507"/>
      <c r="AW829" s="507"/>
      <c r="AX829" s="507"/>
      <c r="AY829" s="507"/>
    </row>
    <row r="830" spans="1:51" s="2" customFormat="1" ht="18.75" x14ac:dyDescent="0.3">
      <c r="A830" s="480"/>
      <c r="B830" s="480"/>
      <c r="C830" s="507"/>
      <c r="D830" s="1221"/>
      <c r="E830" s="1120"/>
      <c r="F830" s="507"/>
      <c r="G830" s="507"/>
      <c r="H830" s="507"/>
      <c r="I830" s="1303"/>
      <c r="J830" s="1399"/>
      <c r="K830" s="481"/>
      <c r="L830" s="3"/>
      <c r="M830" s="507"/>
      <c r="N830" s="4"/>
      <c r="O830" s="507"/>
      <c r="P830" s="507"/>
      <c r="Q830" s="507"/>
      <c r="R830" s="507"/>
      <c r="S830" s="507"/>
      <c r="T830" s="507"/>
      <c r="U830" s="507"/>
      <c r="V830" s="507"/>
      <c r="W830" s="507"/>
      <c r="X830" s="507"/>
      <c r="Y830" s="507"/>
      <c r="Z830" s="507"/>
      <c r="AA830" s="507"/>
      <c r="AB830" s="507"/>
      <c r="AC830" s="507"/>
      <c r="AD830" s="507"/>
      <c r="AE830" s="507"/>
      <c r="AF830" s="507"/>
      <c r="AG830" s="507"/>
      <c r="AH830" s="507"/>
      <c r="AI830" s="507"/>
      <c r="AJ830" s="507"/>
      <c r="AK830" s="507"/>
      <c r="AL830" s="507"/>
      <c r="AM830" s="507"/>
      <c r="AN830" s="507"/>
      <c r="AO830" s="507"/>
      <c r="AP830" s="507"/>
      <c r="AQ830" s="507"/>
      <c r="AR830" s="507"/>
      <c r="AS830" s="507"/>
      <c r="AT830" s="507"/>
      <c r="AU830" s="507"/>
      <c r="AV830" s="507"/>
      <c r="AW830" s="507"/>
      <c r="AX830" s="507"/>
      <c r="AY830" s="507"/>
    </row>
    <row r="831" spans="1:51" s="2" customFormat="1" ht="18.75" x14ac:dyDescent="0.3">
      <c r="A831" s="507"/>
      <c r="B831" s="480"/>
      <c r="C831" s="507"/>
      <c r="D831" s="1221"/>
      <c r="E831" s="603"/>
      <c r="F831" s="507"/>
      <c r="G831" s="507"/>
      <c r="H831" s="507"/>
      <c r="I831" s="1303"/>
      <c r="J831" s="1399"/>
      <c r="K831" s="481"/>
      <c r="L831" s="3"/>
      <c r="M831" s="507"/>
      <c r="N831" s="4"/>
      <c r="O831" s="507"/>
      <c r="P831" s="507"/>
      <c r="Q831" s="507"/>
      <c r="R831" s="507"/>
      <c r="S831" s="507"/>
      <c r="T831" s="507"/>
      <c r="U831" s="507"/>
      <c r="V831" s="507"/>
      <c r="W831" s="507"/>
      <c r="X831" s="507"/>
      <c r="Y831" s="507"/>
      <c r="Z831" s="507"/>
      <c r="AA831" s="507"/>
      <c r="AB831" s="507"/>
      <c r="AC831" s="507"/>
      <c r="AD831" s="507"/>
      <c r="AE831" s="507"/>
      <c r="AF831" s="507"/>
      <c r="AG831" s="507"/>
      <c r="AH831" s="507"/>
      <c r="AI831" s="507"/>
      <c r="AJ831" s="507"/>
      <c r="AK831" s="507"/>
      <c r="AL831" s="507"/>
      <c r="AM831" s="507"/>
      <c r="AN831" s="507"/>
      <c r="AO831" s="507"/>
      <c r="AP831" s="507"/>
      <c r="AQ831" s="507"/>
      <c r="AR831" s="507"/>
      <c r="AS831" s="507"/>
      <c r="AT831" s="507"/>
      <c r="AU831" s="507"/>
      <c r="AV831" s="507"/>
      <c r="AW831" s="507"/>
      <c r="AX831" s="507"/>
      <c r="AY831" s="507"/>
    </row>
    <row r="832" spans="1:51" s="2" customFormat="1" ht="18.75" x14ac:dyDescent="0.3">
      <c r="A832" s="480"/>
      <c r="B832" s="480"/>
      <c r="C832" s="507"/>
      <c r="D832" s="1221"/>
      <c r="E832" s="1120"/>
      <c r="F832" s="507"/>
      <c r="G832" s="507"/>
      <c r="H832" s="507"/>
      <c r="I832" s="1303"/>
      <c r="J832" s="1399"/>
      <c r="K832" s="481"/>
      <c r="L832" s="3"/>
      <c r="M832" s="507"/>
      <c r="N832" s="4"/>
      <c r="O832" s="507"/>
      <c r="P832" s="507"/>
      <c r="Q832" s="507"/>
      <c r="R832" s="507"/>
      <c r="S832" s="507"/>
      <c r="T832" s="507"/>
      <c r="U832" s="507"/>
      <c r="V832" s="507"/>
      <c r="W832" s="507"/>
      <c r="X832" s="507"/>
      <c r="Y832" s="507"/>
      <c r="Z832" s="507"/>
      <c r="AA832" s="507"/>
      <c r="AB832" s="507"/>
      <c r="AC832" s="507"/>
      <c r="AD832" s="507"/>
      <c r="AE832" s="507"/>
      <c r="AF832" s="507"/>
      <c r="AG832" s="507"/>
      <c r="AH832" s="507"/>
      <c r="AI832" s="507"/>
      <c r="AJ832" s="507"/>
      <c r="AK832" s="507"/>
      <c r="AL832" s="507"/>
      <c r="AM832" s="507"/>
      <c r="AN832" s="507"/>
      <c r="AO832" s="507"/>
      <c r="AP832" s="507"/>
      <c r="AQ832" s="507"/>
      <c r="AR832" s="507"/>
      <c r="AS832" s="507"/>
      <c r="AT832" s="507"/>
      <c r="AU832" s="507"/>
      <c r="AV832" s="507"/>
      <c r="AW832" s="507"/>
      <c r="AX832" s="507"/>
      <c r="AY832" s="507"/>
    </row>
    <row r="833" spans="1:51" s="2" customFormat="1" ht="18.75" x14ac:dyDescent="0.3">
      <c r="A833" s="480"/>
      <c r="B833" s="480"/>
      <c r="C833" s="507"/>
      <c r="D833" s="1209"/>
      <c r="E833" s="507"/>
      <c r="F833" s="507"/>
      <c r="G833" s="507"/>
      <c r="H833" s="507"/>
      <c r="I833" s="1303"/>
      <c r="J833" s="1399"/>
      <c r="K833" s="481"/>
      <c r="L833" s="3"/>
      <c r="M833" s="507"/>
      <c r="N833" s="4"/>
      <c r="O833" s="507"/>
      <c r="P833" s="507"/>
      <c r="Q833" s="507"/>
      <c r="R833" s="507"/>
      <c r="S833" s="507"/>
      <c r="T833" s="507"/>
      <c r="U833" s="507"/>
      <c r="V833" s="507"/>
      <c r="W833" s="507"/>
      <c r="X833" s="507"/>
      <c r="Y833" s="507"/>
      <c r="Z833" s="507"/>
      <c r="AA833" s="507"/>
      <c r="AB833" s="507"/>
      <c r="AC833" s="507"/>
      <c r="AD833" s="507"/>
      <c r="AE833" s="507"/>
      <c r="AF833" s="507"/>
      <c r="AG833" s="507"/>
      <c r="AH833" s="507"/>
      <c r="AI833" s="507"/>
      <c r="AJ833" s="507"/>
      <c r="AK833" s="507"/>
      <c r="AL833" s="507"/>
      <c r="AM833" s="507"/>
      <c r="AN833" s="507"/>
      <c r="AO833" s="507"/>
      <c r="AP833" s="507"/>
      <c r="AQ833" s="507"/>
      <c r="AR833" s="507"/>
      <c r="AS833" s="507"/>
      <c r="AT833" s="507"/>
      <c r="AU833" s="507"/>
      <c r="AV833" s="507"/>
      <c r="AW833" s="507"/>
      <c r="AX833" s="507"/>
      <c r="AY833" s="507"/>
    </row>
    <row r="834" spans="1:51" s="2" customFormat="1" ht="18.75" x14ac:dyDescent="0.3">
      <c r="A834" s="480"/>
      <c r="B834" s="480"/>
      <c r="C834" s="507"/>
      <c r="D834" s="1209"/>
      <c r="E834" s="507"/>
      <c r="F834" s="507"/>
      <c r="G834" s="507"/>
      <c r="H834" s="507"/>
      <c r="I834" s="1303"/>
      <c r="J834" s="1399"/>
      <c r="K834" s="481"/>
      <c r="L834" s="3"/>
      <c r="M834" s="507"/>
      <c r="N834" s="4"/>
      <c r="O834" s="507"/>
      <c r="P834" s="507"/>
      <c r="Q834" s="507"/>
      <c r="R834" s="507"/>
      <c r="S834" s="507"/>
      <c r="T834" s="507"/>
      <c r="U834" s="507"/>
      <c r="V834" s="507"/>
      <c r="W834" s="507"/>
      <c r="X834" s="507"/>
      <c r="Y834" s="507"/>
      <c r="Z834" s="507"/>
      <c r="AA834" s="507"/>
      <c r="AB834" s="507"/>
      <c r="AC834" s="507"/>
      <c r="AD834" s="507"/>
      <c r="AE834" s="507"/>
      <c r="AF834" s="507"/>
      <c r="AG834" s="507"/>
      <c r="AH834" s="507"/>
      <c r="AI834" s="507"/>
      <c r="AJ834" s="507"/>
      <c r="AK834" s="507"/>
      <c r="AL834" s="507"/>
      <c r="AM834" s="507"/>
      <c r="AN834" s="507"/>
      <c r="AO834" s="507"/>
      <c r="AP834" s="507"/>
      <c r="AQ834" s="507"/>
      <c r="AR834" s="507"/>
      <c r="AS834" s="507"/>
      <c r="AT834" s="507"/>
      <c r="AU834" s="507"/>
      <c r="AV834" s="507"/>
      <c r="AW834" s="507"/>
      <c r="AX834" s="507"/>
      <c r="AY834" s="507"/>
    </row>
    <row r="835" spans="1:51" s="2" customFormat="1" ht="18.75" x14ac:dyDescent="0.3">
      <c r="A835" s="480"/>
      <c r="B835" s="480"/>
      <c r="C835" s="507"/>
      <c r="D835" s="1209"/>
      <c r="E835" s="507"/>
      <c r="F835" s="507"/>
      <c r="G835" s="507"/>
      <c r="H835" s="507"/>
      <c r="I835" s="1303"/>
      <c r="J835" s="1399"/>
      <c r="K835" s="481"/>
      <c r="L835" s="3"/>
      <c r="M835" s="507"/>
      <c r="N835" s="4"/>
      <c r="O835" s="507"/>
      <c r="P835" s="507"/>
      <c r="Q835" s="507"/>
      <c r="R835" s="507"/>
      <c r="S835" s="507"/>
      <c r="T835" s="507"/>
      <c r="U835" s="507"/>
      <c r="V835" s="507"/>
      <c r="W835" s="507"/>
      <c r="X835" s="507"/>
      <c r="Y835" s="507"/>
      <c r="Z835" s="507"/>
      <c r="AA835" s="507"/>
      <c r="AB835" s="507"/>
      <c r="AC835" s="507"/>
      <c r="AD835" s="507"/>
      <c r="AE835" s="507"/>
      <c r="AF835" s="507"/>
      <c r="AG835" s="507"/>
      <c r="AH835" s="507"/>
      <c r="AI835" s="507"/>
      <c r="AJ835" s="507"/>
      <c r="AK835" s="507"/>
      <c r="AL835" s="507"/>
      <c r="AM835" s="507"/>
      <c r="AN835" s="507"/>
      <c r="AO835" s="507"/>
      <c r="AP835" s="507"/>
      <c r="AQ835" s="507"/>
      <c r="AR835" s="507"/>
      <c r="AS835" s="507"/>
      <c r="AT835" s="507"/>
      <c r="AU835" s="507"/>
      <c r="AV835" s="507"/>
      <c r="AW835" s="507"/>
      <c r="AX835" s="507"/>
      <c r="AY835" s="507"/>
    </row>
    <row r="836" spans="1:51" s="2" customFormat="1" ht="18.75" x14ac:dyDescent="0.3">
      <c r="A836" s="480"/>
      <c r="B836" s="480"/>
      <c r="C836" s="507"/>
      <c r="D836" s="1209"/>
      <c r="E836" s="507"/>
      <c r="F836" s="507"/>
      <c r="G836" s="507"/>
      <c r="H836" s="507"/>
      <c r="I836" s="1303"/>
      <c r="J836" s="1399"/>
      <c r="K836" s="481"/>
      <c r="L836" s="3"/>
      <c r="M836" s="507"/>
      <c r="N836" s="4"/>
      <c r="O836" s="507"/>
      <c r="P836" s="507"/>
      <c r="Q836" s="507"/>
      <c r="R836" s="507"/>
      <c r="S836" s="507"/>
      <c r="T836" s="507"/>
      <c r="U836" s="507"/>
      <c r="V836" s="507"/>
      <c r="W836" s="507"/>
      <c r="X836" s="507"/>
      <c r="Y836" s="507"/>
      <c r="Z836" s="507"/>
      <c r="AA836" s="507"/>
      <c r="AB836" s="507"/>
      <c r="AC836" s="507"/>
      <c r="AD836" s="507"/>
      <c r="AE836" s="507"/>
      <c r="AF836" s="507"/>
      <c r="AG836" s="507"/>
      <c r="AH836" s="507"/>
      <c r="AI836" s="507"/>
      <c r="AJ836" s="507"/>
      <c r="AK836" s="507"/>
      <c r="AL836" s="507"/>
      <c r="AM836" s="507"/>
      <c r="AN836" s="507"/>
      <c r="AO836" s="507"/>
      <c r="AP836" s="507"/>
      <c r="AQ836" s="507"/>
      <c r="AR836" s="507"/>
      <c r="AS836" s="507"/>
      <c r="AT836" s="507"/>
      <c r="AU836" s="507"/>
      <c r="AV836" s="507"/>
      <c r="AW836" s="507"/>
      <c r="AX836" s="507"/>
      <c r="AY836" s="507"/>
    </row>
    <row r="837" spans="1:51" s="2" customFormat="1" ht="18.75" x14ac:dyDescent="0.3">
      <c r="A837" s="480"/>
      <c r="B837" s="480"/>
      <c r="C837" s="507"/>
      <c r="D837" s="1209"/>
      <c r="E837" s="507"/>
      <c r="F837" s="507"/>
      <c r="G837" s="507"/>
      <c r="H837" s="507"/>
      <c r="I837" s="1303"/>
      <c r="J837" s="1399"/>
      <c r="K837" s="481"/>
      <c r="L837" s="3"/>
      <c r="M837" s="507"/>
      <c r="N837" s="4"/>
      <c r="O837" s="507"/>
      <c r="P837" s="507"/>
      <c r="Q837" s="507"/>
      <c r="R837" s="507"/>
      <c r="S837" s="507"/>
      <c r="T837" s="507"/>
      <c r="U837" s="507"/>
      <c r="V837" s="507"/>
      <c r="W837" s="507"/>
      <c r="X837" s="507"/>
      <c r="Y837" s="507"/>
      <c r="Z837" s="507"/>
      <c r="AA837" s="507"/>
      <c r="AB837" s="507"/>
      <c r="AC837" s="507"/>
      <c r="AD837" s="507"/>
      <c r="AE837" s="507"/>
      <c r="AF837" s="507"/>
      <c r="AG837" s="507"/>
      <c r="AH837" s="507"/>
      <c r="AI837" s="507"/>
      <c r="AJ837" s="507"/>
      <c r="AK837" s="507"/>
      <c r="AL837" s="507"/>
      <c r="AM837" s="507"/>
      <c r="AN837" s="507"/>
      <c r="AO837" s="507"/>
      <c r="AP837" s="507"/>
      <c r="AQ837" s="507"/>
      <c r="AR837" s="507"/>
      <c r="AS837" s="507"/>
      <c r="AT837" s="507"/>
      <c r="AU837" s="507"/>
      <c r="AV837" s="507"/>
      <c r="AW837" s="507"/>
      <c r="AX837" s="507"/>
      <c r="AY837" s="507"/>
    </row>
    <row r="838" spans="1:51" s="2" customFormat="1" ht="18.75" x14ac:dyDescent="0.3">
      <c r="A838" s="480"/>
      <c r="B838" s="480"/>
      <c r="C838" s="507"/>
      <c r="D838" s="1209"/>
      <c r="E838" s="507"/>
      <c r="F838" s="507"/>
      <c r="G838" s="507"/>
      <c r="H838" s="507"/>
      <c r="I838" s="1303"/>
      <c r="J838" s="1399"/>
      <c r="K838" s="481"/>
      <c r="L838" s="3"/>
      <c r="M838" s="507"/>
      <c r="N838" s="4"/>
      <c r="O838" s="507"/>
      <c r="P838" s="507"/>
      <c r="Q838" s="507"/>
      <c r="R838" s="507"/>
      <c r="S838" s="507"/>
      <c r="T838" s="507"/>
      <c r="U838" s="507"/>
      <c r="V838" s="507"/>
      <c r="W838" s="507"/>
      <c r="X838" s="507"/>
      <c r="Y838" s="507"/>
      <c r="Z838" s="507"/>
      <c r="AA838" s="507"/>
      <c r="AB838" s="507"/>
      <c r="AC838" s="507"/>
      <c r="AD838" s="507"/>
      <c r="AE838" s="507"/>
      <c r="AF838" s="507"/>
      <c r="AG838" s="507"/>
      <c r="AH838" s="507"/>
      <c r="AI838" s="507"/>
      <c r="AJ838" s="507"/>
      <c r="AK838" s="507"/>
      <c r="AL838" s="507"/>
      <c r="AM838" s="507"/>
      <c r="AN838" s="507"/>
      <c r="AO838" s="507"/>
      <c r="AP838" s="507"/>
      <c r="AQ838" s="507"/>
      <c r="AR838" s="507"/>
      <c r="AS838" s="507"/>
      <c r="AT838" s="507"/>
      <c r="AU838" s="507"/>
      <c r="AV838" s="507"/>
      <c r="AW838" s="507"/>
      <c r="AX838" s="507"/>
      <c r="AY838" s="507"/>
    </row>
    <row r="839" spans="1:51" s="2" customFormat="1" ht="18.75" x14ac:dyDescent="0.3">
      <c r="A839" s="480"/>
      <c r="B839" s="480"/>
      <c r="C839" s="507"/>
      <c r="D839" s="1209"/>
      <c r="E839" s="507"/>
      <c r="F839" s="507"/>
      <c r="G839" s="507"/>
      <c r="H839" s="507"/>
      <c r="I839" s="1303"/>
      <c r="J839" s="1399"/>
      <c r="K839" s="481"/>
      <c r="L839" s="3"/>
      <c r="M839" s="507"/>
      <c r="N839" s="4"/>
      <c r="O839" s="507"/>
      <c r="P839" s="507"/>
      <c r="Q839" s="507"/>
      <c r="R839" s="507"/>
      <c r="S839" s="507"/>
      <c r="T839" s="507"/>
      <c r="U839" s="507"/>
      <c r="V839" s="507"/>
      <c r="W839" s="507"/>
      <c r="X839" s="507"/>
      <c r="Y839" s="507"/>
      <c r="Z839" s="507"/>
      <c r="AA839" s="507"/>
      <c r="AB839" s="507"/>
      <c r="AC839" s="507"/>
      <c r="AD839" s="507"/>
      <c r="AE839" s="507"/>
      <c r="AF839" s="507"/>
      <c r="AG839" s="507"/>
      <c r="AH839" s="507"/>
      <c r="AI839" s="507"/>
      <c r="AJ839" s="507"/>
      <c r="AK839" s="507"/>
      <c r="AL839" s="507"/>
      <c r="AM839" s="507"/>
      <c r="AN839" s="507"/>
      <c r="AO839" s="507"/>
      <c r="AP839" s="507"/>
      <c r="AQ839" s="507"/>
      <c r="AR839" s="507"/>
      <c r="AS839" s="507"/>
      <c r="AT839" s="507"/>
      <c r="AU839" s="507"/>
      <c r="AV839" s="507"/>
      <c r="AW839" s="507"/>
      <c r="AX839" s="507"/>
      <c r="AY839" s="507"/>
    </row>
    <row r="840" spans="1:51" s="2" customFormat="1" ht="18.75" x14ac:dyDescent="0.3">
      <c r="A840" s="480"/>
      <c r="B840" s="480"/>
      <c r="C840" s="507"/>
      <c r="D840" s="1209"/>
      <c r="E840" s="507"/>
      <c r="F840" s="507"/>
      <c r="G840" s="507"/>
      <c r="H840" s="507"/>
      <c r="I840" s="1303"/>
      <c r="J840" s="1399"/>
      <c r="K840" s="481"/>
      <c r="L840" s="3"/>
      <c r="M840" s="507"/>
      <c r="N840" s="4"/>
      <c r="O840" s="507"/>
      <c r="P840" s="507"/>
      <c r="Q840" s="507"/>
      <c r="R840" s="507"/>
      <c r="S840" s="507"/>
      <c r="T840" s="507"/>
      <c r="U840" s="507"/>
      <c r="V840" s="507"/>
      <c r="W840" s="507"/>
      <c r="X840" s="507"/>
      <c r="Y840" s="507"/>
      <c r="Z840" s="507"/>
      <c r="AA840" s="507"/>
      <c r="AB840" s="507"/>
      <c r="AC840" s="507"/>
      <c r="AD840" s="507"/>
      <c r="AE840" s="507"/>
      <c r="AF840" s="507"/>
      <c r="AG840" s="507"/>
      <c r="AH840" s="507"/>
      <c r="AI840" s="507"/>
      <c r="AJ840" s="507"/>
      <c r="AK840" s="507"/>
      <c r="AL840" s="507"/>
      <c r="AM840" s="507"/>
      <c r="AN840" s="507"/>
      <c r="AO840" s="507"/>
      <c r="AP840" s="507"/>
      <c r="AQ840" s="507"/>
      <c r="AR840" s="507"/>
      <c r="AS840" s="507"/>
      <c r="AT840" s="507"/>
      <c r="AU840" s="507"/>
      <c r="AV840" s="507"/>
      <c r="AW840" s="507"/>
      <c r="AX840" s="507"/>
      <c r="AY840" s="507"/>
    </row>
    <row r="841" spans="1:51" s="2" customFormat="1" ht="18.75" x14ac:dyDescent="0.3">
      <c r="A841" s="480"/>
      <c r="B841" s="480"/>
      <c r="C841" s="507"/>
      <c r="D841" s="1209"/>
      <c r="E841" s="507"/>
      <c r="F841" s="507"/>
      <c r="G841" s="507"/>
      <c r="H841" s="507"/>
      <c r="I841" s="1303"/>
      <c r="J841" s="1399"/>
      <c r="K841" s="481"/>
      <c r="L841" s="3"/>
      <c r="M841" s="507"/>
      <c r="N841" s="4"/>
      <c r="O841" s="507"/>
      <c r="P841" s="507"/>
      <c r="Q841" s="507"/>
      <c r="R841" s="507"/>
      <c r="S841" s="507"/>
      <c r="T841" s="507"/>
      <c r="U841" s="507"/>
      <c r="V841" s="507"/>
      <c r="W841" s="507"/>
      <c r="X841" s="507"/>
      <c r="Y841" s="507"/>
      <c r="Z841" s="507"/>
      <c r="AA841" s="507"/>
      <c r="AB841" s="507"/>
      <c r="AC841" s="507"/>
      <c r="AD841" s="507"/>
      <c r="AE841" s="507"/>
      <c r="AF841" s="507"/>
      <c r="AG841" s="507"/>
      <c r="AH841" s="507"/>
      <c r="AI841" s="507"/>
      <c r="AJ841" s="507"/>
      <c r="AK841" s="507"/>
      <c r="AL841" s="507"/>
      <c r="AM841" s="507"/>
      <c r="AN841" s="507"/>
      <c r="AO841" s="507"/>
      <c r="AP841" s="507"/>
      <c r="AQ841" s="507"/>
      <c r="AR841" s="507"/>
      <c r="AS841" s="507"/>
      <c r="AT841" s="507"/>
      <c r="AU841" s="507"/>
      <c r="AV841" s="507"/>
      <c r="AW841" s="507"/>
      <c r="AX841" s="507"/>
      <c r="AY841" s="507"/>
    </row>
    <row r="842" spans="1:51" ht="18.75" x14ac:dyDescent="0.3">
      <c r="A842" s="480"/>
      <c r="B842" s="480"/>
    </row>
    <row r="843" spans="1:51" ht="18.75" x14ac:dyDescent="0.3">
      <c r="A843" s="480"/>
      <c r="B843" s="480"/>
    </row>
    <row r="844" spans="1:51" ht="18.75" x14ac:dyDescent="0.3">
      <c r="A844" s="480"/>
      <c r="B844" s="480"/>
    </row>
    <row r="845" spans="1:51" ht="18.75" x14ac:dyDescent="0.3">
      <c r="A845" s="480"/>
      <c r="B845" s="480"/>
    </row>
    <row r="846" spans="1:51" ht="18.75" x14ac:dyDescent="0.3">
      <c r="A846" s="480"/>
      <c r="B846" s="480"/>
    </row>
    <row r="847" spans="1:51" ht="18.75" x14ac:dyDescent="0.3">
      <c r="A847" s="480"/>
      <c r="B847" s="480"/>
    </row>
    <row r="848" spans="1:51" ht="18.75" x14ac:dyDescent="0.3">
      <c r="A848" s="480"/>
      <c r="B848" s="480"/>
    </row>
    <row r="849" spans="1:14" ht="18.75" x14ac:dyDescent="0.3">
      <c r="A849" s="480"/>
      <c r="B849" s="480"/>
    </row>
    <row r="850" spans="1:14" ht="18.75" x14ac:dyDescent="0.3">
      <c r="A850" s="480"/>
      <c r="B850" s="480"/>
    </row>
    <row r="851" spans="1:14" ht="18.75" x14ac:dyDescent="0.3">
      <c r="A851" s="480"/>
      <c r="B851" s="480"/>
      <c r="J851" s="1303"/>
      <c r="K851" s="393"/>
      <c r="L851" s="507"/>
      <c r="N851" s="507"/>
    </row>
    <row r="852" spans="1:14" ht="18.75" x14ac:dyDescent="0.3">
      <c r="A852" s="480"/>
      <c r="B852" s="480"/>
      <c r="J852" s="1303"/>
      <c r="K852" s="393"/>
      <c r="L852" s="507"/>
      <c r="N852" s="507"/>
    </row>
    <row r="853" spans="1:14" ht="18.75" x14ac:dyDescent="0.3">
      <c r="A853" s="480"/>
      <c r="B853" s="480"/>
      <c r="J853" s="1303"/>
      <c r="K853" s="393"/>
      <c r="L853" s="507"/>
      <c r="N853" s="507"/>
    </row>
    <row r="854" spans="1:14" ht="18.75" x14ac:dyDescent="0.3">
      <c r="A854" s="480"/>
      <c r="B854" s="480"/>
      <c r="J854" s="1303"/>
      <c r="K854" s="393"/>
      <c r="L854" s="507"/>
      <c r="N854" s="507"/>
    </row>
    <row r="855" spans="1:14" ht="18.75" x14ac:dyDescent="0.3">
      <c r="A855" s="480"/>
      <c r="B855" s="480"/>
      <c r="J855" s="1303"/>
      <c r="K855" s="393"/>
      <c r="L855" s="507"/>
      <c r="N855" s="507"/>
    </row>
    <row r="856" spans="1:14" ht="18.75" x14ac:dyDescent="0.3">
      <c r="A856" s="480"/>
      <c r="B856" s="480"/>
      <c r="J856" s="1303"/>
      <c r="K856" s="393"/>
      <c r="L856" s="507"/>
      <c r="N856" s="507"/>
    </row>
    <row r="857" spans="1:14" ht="18.75" x14ac:dyDescent="0.3">
      <c r="A857" s="480"/>
      <c r="B857" s="480"/>
      <c r="J857" s="1303"/>
      <c r="K857" s="393"/>
      <c r="L857" s="507"/>
      <c r="N857" s="507"/>
    </row>
    <row r="858" spans="1:14" ht="18.75" x14ac:dyDescent="0.3">
      <c r="A858" s="480"/>
      <c r="B858" s="480"/>
      <c r="J858" s="1303"/>
      <c r="K858" s="393"/>
      <c r="L858" s="507"/>
      <c r="N858" s="507"/>
    </row>
    <row r="859" spans="1:14" ht="18.75" x14ac:dyDescent="0.3">
      <c r="A859" s="480"/>
      <c r="B859" s="480"/>
      <c r="J859" s="1303"/>
      <c r="K859" s="393"/>
      <c r="L859" s="507"/>
      <c r="N859" s="507"/>
    </row>
    <row r="860" spans="1:14" ht="18.75" x14ac:dyDescent="0.3">
      <c r="A860" s="480"/>
      <c r="B860" s="480"/>
      <c r="J860" s="1303"/>
      <c r="K860" s="393"/>
      <c r="L860" s="507"/>
      <c r="N860" s="507"/>
    </row>
    <row r="861" spans="1:14" ht="18.75" x14ac:dyDescent="0.3">
      <c r="A861" s="480"/>
      <c r="B861" s="480"/>
      <c r="J861" s="1303"/>
      <c r="K861" s="393"/>
      <c r="L861" s="507"/>
      <c r="N861" s="507"/>
    </row>
    <row r="862" spans="1:14" ht="18.75" x14ac:dyDescent="0.3">
      <c r="A862" s="480"/>
      <c r="B862" s="480"/>
      <c r="J862" s="1303"/>
      <c r="K862" s="393"/>
      <c r="L862" s="507"/>
      <c r="N862" s="507"/>
    </row>
    <row r="863" spans="1:14" ht="18.75" x14ac:dyDescent="0.3">
      <c r="A863" s="480"/>
      <c r="B863" s="480"/>
      <c r="J863" s="1303"/>
      <c r="K863" s="393"/>
      <c r="L863" s="507"/>
      <c r="N863" s="507"/>
    </row>
    <row r="864" spans="1:14" ht="18.75" x14ac:dyDescent="0.3">
      <c r="A864" s="480"/>
      <c r="B864" s="480"/>
      <c r="J864" s="1303"/>
      <c r="K864" s="393"/>
      <c r="L864" s="507"/>
      <c r="N864" s="507"/>
    </row>
    <row r="865" spans="1:14" ht="18.75" x14ac:dyDescent="0.3">
      <c r="A865" s="480"/>
      <c r="B865" s="480"/>
      <c r="J865" s="1303"/>
      <c r="K865" s="393"/>
      <c r="L865" s="507"/>
      <c r="N865" s="507"/>
    </row>
    <row r="866" spans="1:14" ht="18.75" x14ac:dyDescent="0.3">
      <c r="A866" s="480"/>
      <c r="B866" s="480"/>
      <c r="J866" s="1303"/>
      <c r="K866" s="393"/>
      <c r="L866" s="507"/>
      <c r="N866" s="507"/>
    </row>
    <row r="867" spans="1:14" ht="18.75" x14ac:dyDescent="0.3">
      <c r="A867" s="480"/>
      <c r="B867" s="480"/>
      <c r="J867" s="1303"/>
      <c r="K867" s="393"/>
      <c r="L867" s="507"/>
      <c r="N867" s="507"/>
    </row>
    <row r="868" spans="1:14" ht="18.75" x14ac:dyDescent="0.3">
      <c r="A868" s="480"/>
      <c r="B868" s="480"/>
      <c r="J868" s="1303"/>
      <c r="K868" s="393"/>
      <c r="L868" s="507"/>
      <c r="N868" s="507"/>
    </row>
    <row r="869" spans="1:14" ht="18.75" x14ac:dyDescent="0.3">
      <c r="A869" s="480"/>
      <c r="B869" s="480"/>
      <c r="J869" s="1303"/>
      <c r="K869" s="393"/>
      <c r="L869" s="507"/>
      <c r="N869" s="507"/>
    </row>
    <row r="870" spans="1:14" ht="18.75" x14ac:dyDescent="0.3">
      <c r="A870" s="480"/>
      <c r="B870" s="480"/>
      <c r="J870" s="1303"/>
      <c r="K870" s="393"/>
      <c r="L870" s="507"/>
      <c r="N870" s="507"/>
    </row>
    <row r="871" spans="1:14" ht="18.75" x14ac:dyDescent="0.3">
      <c r="A871" s="480"/>
      <c r="B871" s="480"/>
      <c r="J871" s="1303"/>
      <c r="K871" s="393"/>
      <c r="L871" s="507"/>
      <c r="N871" s="507"/>
    </row>
    <row r="872" spans="1:14" ht="18.75" x14ac:dyDescent="0.3">
      <c r="A872" s="480"/>
      <c r="B872" s="480"/>
      <c r="J872" s="1303"/>
      <c r="K872" s="393"/>
      <c r="L872" s="507"/>
      <c r="N872" s="507"/>
    </row>
    <row r="873" spans="1:14" ht="18.75" x14ac:dyDescent="0.3">
      <c r="A873" s="480"/>
      <c r="B873" s="480"/>
      <c r="J873" s="1303"/>
      <c r="K873" s="393"/>
      <c r="L873" s="507"/>
      <c r="N873" s="507"/>
    </row>
    <row r="874" spans="1:14" ht="18.75" x14ac:dyDescent="0.3">
      <c r="A874" s="480"/>
      <c r="B874" s="480"/>
      <c r="J874" s="1303"/>
      <c r="K874" s="393"/>
      <c r="L874" s="507"/>
      <c r="N874" s="507"/>
    </row>
    <row r="875" spans="1:14" ht="18.75" x14ac:dyDescent="0.3">
      <c r="A875" s="480"/>
      <c r="B875" s="480"/>
      <c r="J875" s="1303"/>
      <c r="K875" s="393"/>
      <c r="L875" s="507"/>
      <c r="N875" s="507"/>
    </row>
    <row r="876" spans="1:14" ht="18.75" x14ac:dyDescent="0.3">
      <c r="A876" s="480"/>
      <c r="B876" s="480"/>
      <c r="J876" s="1303"/>
      <c r="K876" s="393"/>
      <c r="L876" s="507"/>
      <c r="N876" s="507"/>
    </row>
    <row r="877" spans="1:14" ht="18.75" x14ac:dyDescent="0.3">
      <c r="A877" s="480"/>
      <c r="B877" s="480"/>
      <c r="J877" s="1303"/>
      <c r="K877" s="393"/>
      <c r="L877" s="507"/>
      <c r="N877" s="507"/>
    </row>
    <row r="878" spans="1:14" ht="18.75" x14ac:dyDescent="0.3">
      <c r="A878" s="480"/>
      <c r="B878" s="480"/>
      <c r="J878" s="1303"/>
      <c r="K878" s="393"/>
      <c r="L878" s="507"/>
      <c r="N878" s="507"/>
    </row>
    <row r="879" spans="1:14" ht="18.75" x14ac:dyDescent="0.3">
      <c r="A879" s="480"/>
      <c r="B879" s="480"/>
      <c r="J879" s="1303"/>
      <c r="K879" s="393"/>
      <c r="L879" s="507"/>
      <c r="N879" s="507"/>
    </row>
    <row r="880" spans="1:14" ht="18.75" x14ac:dyDescent="0.3">
      <c r="A880" s="480"/>
      <c r="B880" s="480"/>
      <c r="J880" s="1303"/>
      <c r="K880" s="393"/>
      <c r="L880" s="507"/>
      <c r="N880" s="507"/>
    </row>
    <row r="881" spans="1:14" ht="18.75" x14ac:dyDescent="0.3">
      <c r="A881" s="480"/>
      <c r="B881" s="480"/>
      <c r="J881" s="1303"/>
      <c r="K881" s="393"/>
      <c r="L881" s="507"/>
      <c r="N881" s="507"/>
    </row>
    <row r="882" spans="1:14" ht="18.75" x14ac:dyDescent="0.3">
      <c r="A882" s="480"/>
      <c r="B882" s="480"/>
      <c r="J882" s="1303"/>
      <c r="K882" s="393"/>
      <c r="L882" s="507"/>
      <c r="N882" s="507"/>
    </row>
    <row r="883" spans="1:14" ht="18.75" x14ac:dyDescent="0.3">
      <c r="A883" s="480"/>
      <c r="B883" s="480"/>
      <c r="J883" s="1303"/>
      <c r="K883" s="393"/>
      <c r="L883" s="507"/>
      <c r="N883" s="507"/>
    </row>
    <row r="884" spans="1:14" ht="18.75" x14ac:dyDescent="0.3">
      <c r="A884" s="480"/>
      <c r="B884" s="480"/>
      <c r="J884" s="1303"/>
      <c r="K884" s="393"/>
      <c r="L884" s="507"/>
      <c r="N884" s="507"/>
    </row>
    <row r="885" spans="1:14" ht="18.75" x14ac:dyDescent="0.3">
      <c r="A885" s="480"/>
      <c r="B885" s="480"/>
      <c r="J885" s="1303"/>
      <c r="K885" s="393"/>
      <c r="L885" s="507"/>
      <c r="N885" s="507"/>
    </row>
    <row r="886" spans="1:14" ht="18.75" x14ac:dyDescent="0.3">
      <c r="A886" s="480"/>
      <c r="B886" s="480"/>
      <c r="J886" s="1303"/>
      <c r="K886" s="393"/>
      <c r="L886" s="507"/>
      <c r="N886" s="507"/>
    </row>
    <row r="887" spans="1:14" ht="18.75" x14ac:dyDescent="0.3">
      <c r="A887" s="480"/>
      <c r="B887" s="480"/>
      <c r="J887" s="1303"/>
      <c r="K887" s="393"/>
      <c r="L887" s="507"/>
      <c r="N887" s="507"/>
    </row>
    <row r="888" spans="1:14" ht="18.75" x14ac:dyDescent="0.3">
      <c r="A888" s="480"/>
      <c r="B888" s="480"/>
      <c r="J888" s="1303"/>
      <c r="K888" s="393"/>
      <c r="L888" s="507"/>
      <c r="N888" s="507"/>
    </row>
    <row r="889" spans="1:14" ht="18.75" x14ac:dyDescent="0.3">
      <c r="A889" s="480"/>
      <c r="B889" s="480"/>
      <c r="J889" s="1303"/>
      <c r="K889" s="393"/>
      <c r="L889" s="507"/>
      <c r="N889" s="507"/>
    </row>
    <row r="890" spans="1:14" ht="18.75" x14ac:dyDescent="0.3">
      <c r="A890" s="480"/>
      <c r="B890" s="480"/>
      <c r="J890" s="1303"/>
      <c r="K890" s="393"/>
      <c r="L890" s="507"/>
      <c r="N890" s="507"/>
    </row>
    <row r="891" spans="1:14" ht="18.75" x14ac:dyDescent="0.3">
      <c r="A891" s="480"/>
      <c r="B891" s="480"/>
      <c r="J891" s="1303"/>
      <c r="K891" s="393"/>
      <c r="L891" s="507"/>
      <c r="N891" s="507"/>
    </row>
    <row r="892" spans="1:14" ht="18.75" x14ac:dyDescent="0.3">
      <c r="A892" s="480"/>
      <c r="B892" s="480"/>
      <c r="J892" s="1303"/>
      <c r="K892" s="393"/>
      <c r="L892" s="507"/>
      <c r="N892" s="507"/>
    </row>
    <row r="893" spans="1:14" ht="18.75" x14ac:dyDescent="0.3">
      <c r="A893" s="480"/>
      <c r="B893" s="480"/>
      <c r="J893" s="1303"/>
      <c r="K893" s="393"/>
      <c r="L893" s="507"/>
      <c r="N893" s="507"/>
    </row>
    <row r="894" spans="1:14" ht="18.75" x14ac:dyDescent="0.3">
      <c r="A894" s="480"/>
      <c r="B894" s="480"/>
      <c r="J894" s="1303"/>
      <c r="K894" s="393"/>
      <c r="L894" s="507"/>
      <c r="N894" s="507"/>
    </row>
    <row r="895" spans="1:14" ht="18.75" x14ac:dyDescent="0.3">
      <c r="A895" s="480"/>
      <c r="B895" s="480"/>
      <c r="J895" s="1303"/>
      <c r="K895" s="393"/>
      <c r="L895" s="507"/>
      <c r="N895" s="507"/>
    </row>
    <row r="896" spans="1:14" ht="18.75" x14ac:dyDescent="0.3">
      <c r="A896" s="480"/>
      <c r="B896" s="480"/>
      <c r="J896" s="1303"/>
      <c r="K896" s="393"/>
      <c r="L896" s="507"/>
      <c r="N896" s="507"/>
    </row>
    <row r="897" spans="1:14" ht="18.75" x14ac:dyDescent="0.3">
      <c r="A897" s="480"/>
      <c r="B897" s="480"/>
      <c r="J897" s="1303"/>
      <c r="K897" s="393"/>
      <c r="L897" s="507"/>
      <c r="N897" s="507"/>
    </row>
    <row r="898" spans="1:14" ht="18.75" x14ac:dyDescent="0.3">
      <c r="A898" s="480"/>
      <c r="B898" s="480"/>
      <c r="J898" s="1303"/>
      <c r="K898" s="393"/>
      <c r="L898" s="507"/>
      <c r="N898" s="507"/>
    </row>
    <row r="899" spans="1:14" ht="18.75" x14ac:dyDescent="0.3">
      <c r="A899" s="480"/>
      <c r="B899" s="480"/>
      <c r="J899" s="1303"/>
      <c r="K899" s="393"/>
      <c r="L899" s="507"/>
      <c r="N899" s="507"/>
    </row>
    <row r="900" spans="1:14" ht="18.75" x14ac:dyDescent="0.3">
      <c r="A900" s="480"/>
      <c r="B900" s="480"/>
      <c r="J900" s="1303"/>
      <c r="K900" s="393"/>
      <c r="L900" s="507"/>
      <c r="N900" s="507"/>
    </row>
    <row r="901" spans="1:14" ht="18.75" x14ac:dyDescent="0.3">
      <c r="A901" s="480"/>
      <c r="B901" s="480"/>
      <c r="J901" s="1303"/>
      <c r="K901" s="393"/>
      <c r="L901" s="507"/>
      <c r="N901" s="507"/>
    </row>
    <row r="902" spans="1:14" ht="18.75" x14ac:dyDescent="0.3">
      <c r="A902" s="480"/>
      <c r="B902" s="480"/>
      <c r="J902" s="1303"/>
      <c r="K902" s="393"/>
      <c r="L902" s="507"/>
      <c r="N902" s="507"/>
    </row>
    <row r="903" spans="1:14" ht="18.75" x14ac:dyDescent="0.3">
      <c r="A903" s="480"/>
      <c r="B903" s="480"/>
      <c r="J903" s="1303"/>
      <c r="K903" s="393"/>
      <c r="L903" s="507"/>
      <c r="N903" s="507"/>
    </row>
    <row r="904" spans="1:14" ht="18.75" x14ac:dyDescent="0.3">
      <c r="A904" s="480"/>
      <c r="B904" s="480"/>
      <c r="J904" s="1303"/>
      <c r="K904" s="393"/>
      <c r="L904" s="507"/>
      <c r="N904" s="507"/>
    </row>
    <row r="905" spans="1:14" ht="18.75" x14ac:dyDescent="0.3">
      <c r="A905" s="480"/>
      <c r="B905" s="480"/>
      <c r="J905" s="1303"/>
      <c r="K905" s="393"/>
      <c r="L905" s="507"/>
      <c r="N905" s="507"/>
    </row>
    <row r="906" spans="1:14" ht="18.75" x14ac:dyDescent="0.3">
      <c r="A906" s="480"/>
      <c r="B906" s="480"/>
      <c r="J906" s="1303"/>
      <c r="K906" s="393"/>
      <c r="L906" s="507"/>
      <c r="N906" s="507"/>
    </row>
    <row r="907" spans="1:14" ht="18.75" x14ac:dyDescent="0.3">
      <c r="A907" s="480"/>
      <c r="B907" s="480"/>
      <c r="J907" s="1303"/>
      <c r="K907" s="393"/>
      <c r="L907" s="507"/>
      <c r="N907" s="507"/>
    </row>
    <row r="908" spans="1:14" ht="18.75" x14ac:dyDescent="0.3">
      <c r="A908" s="480"/>
      <c r="B908" s="480"/>
      <c r="J908" s="1303"/>
      <c r="K908" s="393"/>
      <c r="L908" s="507"/>
      <c r="N908" s="507"/>
    </row>
    <row r="909" spans="1:14" ht="18.75" x14ac:dyDescent="0.3">
      <c r="A909" s="480"/>
      <c r="B909" s="480"/>
      <c r="J909" s="1303"/>
      <c r="K909" s="393"/>
      <c r="L909" s="507"/>
      <c r="N909" s="507"/>
    </row>
    <row r="910" spans="1:14" ht="18.75" x14ac:dyDescent="0.3">
      <c r="A910" s="480"/>
      <c r="B910" s="480"/>
      <c r="J910" s="1303"/>
      <c r="K910" s="393"/>
      <c r="L910" s="507"/>
      <c r="N910" s="507"/>
    </row>
    <row r="911" spans="1:14" ht="18.75" x14ac:dyDescent="0.3">
      <c r="A911" s="480"/>
      <c r="B911" s="480"/>
      <c r="J911" s="1303"/>
      <c r="K911" s="393"/>
      <c r="L911" s="507"/>
      <c r="N911" s="507"/>
    </row>
    <row r="912" spans="1:14" ht="18.75" x14ac:dyDescent="0.3">
      <c r="A912" s="480"/>
      <c r="B912" s="480"/>
      <c r="J912" s="1303"/>
      <c r="K912" s="393"/>
      <c r="L912" s="507"/>
      <c r="N912" s="507"/>
    </row>
    <row r="913" spans="1:14" ht="18.75" x14ac:dyDescent="0.3">
      <c r="A913" s="480"/>
      <c r="B913" s="480"/>
      <c r="J913" s="1303"/>
      <c r="K913" s="393"/>
      <c r="L913" s="507"/>
      <c r="N913" s="507"/>
    </row>
    <row r="914" spans="1:14" ht="18.75" x14ac:dyDescent="0.3">
      <c r="A914" s="480"/>
      <c r="B914" s="480"/>
      <c r="J914" s="1303"/>
      <c r="K914" s="393"/>
      <c r="L914" s="507"/>
      <c r="N914" s="507"/>
    </row>
    <row r="915" spans="1:14" ht="18.75" x14ac:dyDescent="0.3">
      <c r="A915" s="480"/>
      <c r="B915" s="480"/>
      <c r="J915" s="1303"/>
      <c r="K915" s="393"/>
      <c r="L915" s="507"/>
      <c r="N915" s="507"/>
    </row>
    <row r="916" spans="1:14" ht="18.75" x14ac:dyDescent="0.3">
      <c r="A916" s="480"/>
      <c r="B916" s="480"/>
      <c r="J916" s="1303"/>
      <c r="K916" s="393"/>
      <c r="L916" s="507"/>
      <c r="N916" s="507"/>
    </row>
    <row r="917" spans="1:14" ht="18.75" x14ac:dyDescent="0.3">
      <c r="A917" s="480"/>
      <c r="B917" s="480"/>
      <c r="J917" s="1303"/>
      <c r="K917" s="393"/>
      <c r="L917" s="507"/>
      <c r="N917" s="507"/>
    </row>
    <row r="918" spans="1:14" ht="18.75" x14ac:dyDescent="0.3">
      <c r="A918" s="480"/>
      <c r="B918" s="480"/>
      <c r="J918" s="1303"/>
      <c r="K918" s="393"/>
      <c r="L918" s="507"/>
      <c r="N918" s="507"/>
    </row>
    <row r="919" spans="1:14" ht="18.75" x14ac:dyDescent="0.3">
      <c r="A919" s="480"/>
      <c r="B919" s="480"/>
      <c r="J919" s="1303"/>
      <c r="K919" s="393"/>
      <c r="L919" s="507"/>
      <c r="N919" s="507"/>
    </row>
    <row r="920" spans="1:14" ht="18.75" x14ac:dyDescent="0.3">
      <c r="A920" s="480"/>
      <c r="B920" s="480"/>
      <c r="J920" s="1303"/>
      <c r="K920" s="393"/>
      <c r="L920" s="507"/>
      <c r="N920" s="507"/>
    </row>
    <row r="921" spans="1:14" ht="18.75" x14ac:dyDescent="0.3">
      <c r="A921" s="480"/>
      <c r="B921" s="480"/>
      <c r="J921" s="1303"/>
      <c r="K921" s="393"/>
      <c r="L921" s="507"/>
      <c r="N921" s="507"/>
    </row>
    <row r="922" spans="1:14" ht="18.75" x14ac:dyDescent="0.3">
      <c r="A922" s="480"/>
      <c r="B922" s="480"/>
      <c r="J922" s="1303"/>
      <c r="K922" s="393"/>
      <c r="L922" s="507"/>
      <c r="N922" s="507"/>
    </row>
    <row r="923" spans="1:14" ht="18.75" x14ac:dyDescent="0.3">
      <c r="A923" s="480"/>
      <c r="B923" s="480"/>
      <c r="J923" s="1303"/>
      <c r="K923" s="393"/>
      <c r="L923" s="507"/>
      <c r="N923" s="507"/>
    </row>
    <row r="924" spans="1:14" ht="18.75" x14ac:dyDescent="0.3">
      <c r="A924" s="480"/>
      <c r="B924" s="480"/>
      <c r="J924" s="1303"/>
      <c r="K924" s="393"/>
      <c r="L924" s="507"/>
      <c r="N924" s="507"/>
    </row>
    <row r="925" spans="1:14" ht="18.75" x14ac:dyDescent="0.3">
      <c r="A925" s="480"/>
      <c r="B925" s="480"/>
      <c r="J925" s="1303"/>
      <c r="K925" s="393"/>
      <c r="L925" s="507"/>
      <c r="N925" s="507"/>
    </row>
    <row r="926" spans="1:14" ht="18.75" x14ac:dyDescent="0.3">
      <c r="A926" s="480"/>
      <c r="B926" s="480"/>
      <c r="J926" s="1303"/>
      <c r="K926" s="393"/>
      <c r="L926" s="507"/>
      <c r="N926" s="507"/>
    </row>
    <row r="927" spans="1:14" ht="18.75" x14ac:dyDescent="0.3">
      <c r="A927" s="480"/>
      <c r="B927" s="480"/>
      <c r="J927" s="1303"/>
      <c r="K927" s="393"/>
      <c r="L927" s="507"/>
      <c r="N927" s="507"/>
    </row>
    <row r="928" spans="1:14" ht="18.75" x14ac:dyDescent="0.3">
      <c r="A928" s="480"/>
      <c r="B928" s="480"/>
      <c r="J928" s="1303"/>
      <c r="K928" s="393"/>
      <c r="L928" s="507"/>
      <c r="N928" s="507"/>
    </row>
    <row r="929" spans="1:14" ht="18.75" x14ac:dyDescent="0.3">
      <c r="A929" s="480"/>
      <c r="B929" s="480"/>
      <c r="J929" s="1303"/>
      <c r="K929" s="393"/>
      <c r="L929" s="507"/>
      <c r="N929" s="507"/>
    </row>
    <row r="930" spans="1:14" ht="18.75" x14ac:dyDescent="0.3">
      <c r="A930" s="480"/>
      <c r="B930" s="480"/>
      <c r="J930" s="1303"/>
      <c r="K930" s="393"/>
      <c r="L930" s="507"/>
      <c r="N930" s="507"/>
    </row>
    <row r="931" spans="1:14" ht="18.75" x14ac:dyDescent="0.3">
      <c r="A931" s="480"/>
      <c r="B931" s="480"/>
      <c r="J931" s="1303"/>
      <c r="K931" s="393"/>
      <c r="L931" s="507"/>
      <c r="N931" s="507"/>
    </row>
    <row r="932" spans="1:14" ht="18.75" x14ac:dyDescent="0.3">
      <c r="A932" s="480"/>
      <c r="B932" s="480"/>
      <c r="J932" s="1303"/>
      <c r="K932" s="393"/>
      <c r="L932" s="507"/>
      <c r="N932" s="507"/>
    </row>
    <row r="933" spans="1:14" ht="18.75" x14ac:dyDescent="0.3">
      <c r="A933" s="480"/>
      <c r="B933" s="480"/>
      <c r="J933" s="1303"/>
      <c r="K933" s="393"/>
      <c r="L933" s="507"/>
      <c r="N933" s="507"/>
    </row>
    <row r="934" spans="1:14" ht="18.75" x14ac:dyDescent="0.3">
      <c r="A934" s="480"/>
      <c r="B934" s="480"/>
      <c r="J934" s="1303"/>
      <c r="K934" s="393"/>
      <c r="L934" s="507"/>
      <c r="N934" s="507"/>
    </row>
    <row r="935" spans="1:14" ht="18.75" x14ac:dyDescent="0.3">
      <c r="A935" s="480"/>
      <c r="B935" s="480"/>
      <c r="J935" s="1303"/>
      <c r="K935" s="393"/>
      <c r="L935" s="507"/>
      <c r="N935" s="507"/>
    </row>
    <row r="936" spans="1:14" ht="18.75" x14ac:dyDescent="0.3">
      <c r="A936" s="480"/>
      <c r="B936" s="480"/>
      <c r="J936" s="1303"/>
      <c r="K936" s="393"/>
      <c r="L936" s="507"/>
      <c r="N936" s="507"/>
    </row>
    <row r="937" spans="1:14" ht="18.75" x14ac:dyDescent="0.3">
      <c r="A937" s="480"/>
      <c r="B937" s="480"/>
      <c r="J937" s="1303"/>
      <c r="K937" s="393"/>
      <c r="L937" s="507"/>
      <c r="N937" s="507"/>
    </row>
    <row r="938" spans="1:14" ht="18.75" x14ac:dyDescent="0.3">
      <c r="A938" s="480"/>
      <c r="B938" s="480"/>
      <c r="J938" s="1303"/>
      <c r="K938" s="393"/>
      <c r="L938" s="507"/>
      <c r="N938" s="507"/>
    </row>
    <row r="939" spans="1:14" ht="18.75" x14ac:dyDescent="0.3">
      <c r="A939" s="480"/>
      <c r="B939" s="480"/>
      <c r="J939" s="1303"/>
      <c r="K939" s="393"/>
      <c r="L939" s="507"/>
      <c r="N939" s="507"/>
    </row>
    <row r="940" spans="1:14" ht="18.75" x14ac:dyDescent="0.3">
      <c r="A940" s="480"/>
      <c r="B940" s="480"/>
      <c r="J940" s="1303"/>
      <c r="K940" s="393"/>
      <c r="L940" s="507"/>
      <c r="N940" s="507"/>
    </row>
    <row r="941" spans="1:14" ht="18.75" x14ac:dyDescent="0.3">
      <c r="A941" s="480"/>
      <c r="B941" s="480"/>
      <c r="J941" s="1303"/>
      <c r="K941" s="393"/>
      <c r="L941" s="507"/>
      <c r="N941" s="507"/>
    </row>
    <row r="942" spans="1:14" ht="18.75" x14ac:dyDescent="0.3">
      <c r="A942" s="480"/>
      <c r="B942" s="480"/>
      <c r="J942" s="1303"/>
      <c r="K942" s="393"/>
      <c r="L942" s="507"/>
      <c r="N942" s="507"/>
    </row>
    <row r="943" spans="1:14" ht="18.75" x14ac:dyDescent="0.3">
      <c r="A943" s="480"/>
      <c r="B943" s="480"/>
      <c r="J943" s="1303"/>
      <c r="K943" s="393"/>
      <c r="L943" s="507"/>
      <c r="N943" s="507"/>
    </row>
    <row r="944" spans="1:14" ht="18.75" x14ac:dyDescent="0.3">
      <c r="A944" s="480"/>
      <c r="B944" s="480"/>
      <c r="J944" s="1303"/>
      <c r="K944" s="393"/>
      <c r="L944" s="507"/>
      <c r="N944" s="507"/>
    </row>
    <row r="945" spans="1:14" ht="18.75" x14ac:dyDescent="0.3">
      <c r="A945" s="480"/>
      <c r="B945" s="480"/>
      <c r="J945" s="1303"/>
      <c r="K945" s="393"/>
      <c r="L945" s="507"/>
      <c r="N945" s="507"/>
    </row>
    <row r="946" spans="1:14" ht="18.75" x14ac:dyDescent="0.3">
      <c r="A946" s="480"/>
      <c r="B946" s="480"/>
      <c r="J946" s="1303"/>
      <c r="K946" s="393"/>
      <c r="L946" s="507"/>
      <c r="N946" s="507"/>
    </row>
    <row r="947" spans="1:14" ht="18.75" x14ac:dyDescent="0.3">
      <c r="A947" s="480"/>
      <c r="B947" s="480"/>
      <c r="J947" s="1303"/>
      <c r="K947" s="393"/>
      <c r="L947" s="507"/>
      <c r="N947" s="507"/>
    </row>
    <row r="948" spans="1:14" ht="18.75" x14ac:dyDescent="0.3">
      <c r="A948" s="480"/>
      <c r="B948" s="480"/>
      <c r="J948" s="1303"/>
      <c r="K948" s="393"/>
      <c r="L948" s="507"/>
      <c r="N948" s="507"/>
    </row>
    <row r="949" spans="1:14" ht="18.75" x14ac:dyDescent="0.3">
      <c r="A949" s="480"/>
      <c r="B949" s="480"/>
      <c r="J949" s="1303"/>
      <c r="K949" s="393"/>
      <c r="L949" s="507"/>
      <c r="N949" s="507"/>
    </row>
    <row r="950" spans="1:14" ht="18.75" x14ac:dyDescent="0.3">
      <c r="A950" s="480"/>
      <c r="B950" s="480"/>
      <c r="J950" s="1303"/>
      <c r="K950" s="393"/>
      <c r="L950" s="507"/>
      <c r="N950" s="507"/>
    </row>
    <row r="951" spans="1:14" ht="18.75" x14ac:dyDescent="0.3">
      <c r="A951" s="480"/>
      <c r="B951" s="480"/>
      <c r="J951" s="1303"/>
      <c r="K951" s="393"/>
      <c r="L951" s="507"/>
      <c r="N951" s="507"/>
    </row>
    <row r="952" spans="1:14" ht="18.75" x14ac:dyDescent="0.3">
      <c r="A952" s="480"/>
      <c r="B952" s="480"/>
      <c r="J952" s="1303"/>
      <c r="K952" s="393"/>
      <c r="L952" s="507"/>
      <c r="N952" s="507"/>
    </row>
    <row r="953" spans="1:14" ht="18.75" x14ac:dyDescent="0.3">
      <c r="A953" s="480"/>
      <c r="B953" s="480"/>
      <c r="J953" s="1303"/>
      <c r="K953" s="393"/>
      <c r="L953" s="507"/>
      <c r="N953" s="507"/>
    </row>
    <row r="954" spans="1:14" ht="18.75" x14ac:dyDescent="0.3">
      <c r="A954" s="480"/>
      <c r="B954" s="480"/>
      <c r="J954" s="1303"/>
      <c r="K954" s="393"/>
      <c r="L954" s="507"/>
      <c r="N954" s="507"/>
    </row>
    <row r="955" spans="1:14" ht="18.75" x14ac:dyDescent="0.3">
      <c r="A955" s="480"/>
      <c r="B955" s="480"/>
      <c r="J955" s="1303"/>
      <c r="K955" s="393"/>
      <c r="L955" s="507"/>
      <c r="N955" s="507"/>
    </row>
    <row r="956" spans="1:14" ht="18.75" x14ac:dyDescent="0.3">
      <c r="A956" s="480"/>
      <c r="B956" s="480"/>
      <c r="J956" s="1303"/>
      <c r="K956" s="393"/>
      <c r="L956" s="507"/>
      <c r="N956" s="507"/>
    </row>
    <row r="957" spans="1:14" ht="18.75" x14ac:dyDescent="0.3">
      <c r="A957" s="480"/>
      <c r="B957" s="480"/>
      <c r="J957" s="1303"/>
      <c r="K957" s="393"/>
      <c r="L957" s="507"/>
      <c r="N957" s="507"/>
    </row>
    <row r="958" spans="1:14" ht="18.75" x14ac:dyDescent="0.3">
      <c r="A958" s="480"/>
      <c r="B958" s="480"/>
      <c r="J958" s="1303"/>
      <c r="K958" s="393"/>
      <c r="L958" s="507"/>
      <c r="N958" s="507"/>
    </row>
    <row r="959" spans="1:14" ht="18.75" x14ac:dyDescent="0.3">
      <c r="A959" s="480"/>
      <c r="B959" s="480"/>
      <c r="J959" s="1303"/>
      <c r="K959" s="393"/>
      <c r="L959" s="507"/>
      <c r="N959" s="507"/>
    </row>
    <row r="960" spans="1:14" ht="18.75" x14ac:dyDescent="0.3">
      <c r="A960" s="480"/>
      <c r="B960" s="480"/>
      <c r="J960" s="1303"/>
      <c r="K960" s="393"/>
      <c r="L960" s="507"/>
      <c r="N960" s="507"/>
    </row>
    <row r="961" spans="1:14" ht="18.75" x14ac:dyDescent="0.3">
      <c r="A961" s="480"/>
      <c r="B961" s="480"/>
      <c r="J961" s="1303"/>
      <c r="K961" s="393"/>
      <c r="L961" s="507"/>
      <c r="N961" s="507"/>
    </row>
    <row r="962" spans="1:14" ht="18.75" x14ac:dyDescent="0.3">
      <c r="A962" s="480"/>
      <c r="B962" s="480"/>
      <c r="J962" s="1303"/>
      <c r="K962" s="393"/>
      <c r="L962" s="507"/>
      <c r="N962" s="507"/>
    </row>
    <row r="963" spans="1:14" ht="18.75" x14ac:dyDescent="0.3">
      <c r="A963" s="480"/>
      <c r="B963" s="480"/>
      <c r="J963" s="1303"/>
      <c r="K963" s="393"/>
      <c r="L963" s="507"/>
      <c r="N963" s="507"/>
    </row>
    <row r="964" spans="1:14" ht="18.75" x14ac:dyDescent="0.3">
      <c r="A964" s="480"/>
      <c r="B964" s="480"/>
      <c r="J964" s="1303"/>
      <c r="K964" s="393"/>
      <c r="L964" s="507"/>
      <c r="N964" s="507"/>
    </row>
    <row r="965" spans="1:14" ht="18.75" x14ac:dyDescent="0.3">
      <c r="A965" s="480"/>
      <c r="B965" s="480"/>
      <c r="J965" s="1303"/>
      <c r="K965" s="393"/>
      <c r="L965" s="507"/>
      <c r="N965" s="507"/>
    </row>
    <row r="966" spans="1:14" ht="18.75" x14ac:dyDescent="0.3">
      <c r="A966" s="480"/>
      <c r="B966" s="480"/>
      <c r="J966" s="1303"/>
      <c r="K966" s="393"/>
      <c r="L966" s="507"/>
      <c r="N966" s="507"/>
    </row>
    <row r="967" spans="1:14" ht="18.75" x14ac:dyDescent="0.3">
      <c r="A967" s="480"/>
      <c r="B967" s="480"/>
      <c r="J967" s="1303"/>
      <c r="K967" s="393"/>
      <c r="L967" s="507"/>
      <c r="N967" s="507"/>
    </row>
    <row r="968" spans="1:14" ht="18.75" x14ac:dyDescent="0.3">
      <c r="A968" s="480"/>
      <c r="B968" s="480"/>
      <c r="J968" s="1303"/>
      <c r="K968" s="393"/>
      <c r="L968" s="507"/>
      <c r="N968" s="507"/>
    </row>
    <row r="969" spans="1:14" ht="18.75" x14ac:dyDescent="0.3">
      <c r="A969" s="480"/>
      <c r="B969" s="480"/>
      <c r="J969" s="1303"/>
      <c r="K969" s="393"/>
      <c r="L969" s="507"/>
      <c r="N969" s="507"/>
    </row>
    <row r="970" spans="1:14" ht="18.75" x14ac:dyDescent="0.3">
      <c r="A970" s="480"/>
      <c r="B970" s="480"/>
      <c r="J970" s="1303"/>
      <c r="K970" s="393"/>
      <c r="L970" s="507"/>
      <c r="N970" s="507"/>
    </row>
    <row r="971" spans="1:14" ht="18.75" x14ac:dyDescent="0.3">
      <c r="A971" s="480"/>
      <c r="B971" s="480"/>
      <c r="J971" s="1303"/>
      <c r="K971" s="393"/>
      <c r="L971" s="507"/>
      <c r="N971" s="507"/>
    </row>
    <row r="972" spans="1:14" ht="18.75" x14ac:dyDescent="0.3">
      <c r="A972" s="480"/>
      <c r="B972" s="480"/>
      <c r="J972" s="1303"/>
      <c r="K972" s="393"/>
      <c r="L972" s="507"/>
      <c r="N972" s="507"/>
    </row>
    <row r="973" spans="1:14" ht="18.75" x14ac:dyDescent="0.3">
      <c r="A973" s="480"/>
      <c r="B973" s="480"/>
      <c r="J973" s="1303"/>
      <c r="K973" s="393"/>
      <c r="L973" s="507"/>
      <c r="N973" s="507"/>
    </row>
    <row r="974" spans="1:14" ht="18.75" x14ac:dyDescent="0.3">
      <c r="A974" s="480"/>
      <c r="B974" s="480"/>
      <c r="J974" s="1303"/>
      <c r="K974" s="393"/>
      <c r="L974" s="507"/>
      <c r="N974" s="507"/>
    </row>
    <row r="975" spans="1:14" ht="18.75" x14ac:dyDescent="0.3">
      <c r="A975" s="480"/>
      <c r="B975" s="480"/>
      <c r="J975" s="1303"/>
      <c r="K975" s="393"/>
      <c r="L975" s="507"/>
      <c r="N975" s="507"/>
    </row>
    <row r="976" spans="1:14" ht="18.75" x14ac:dyDescent="0.3">
      <c r="A976" s="480"/>
      <c r="B976" s="480"/>
      <c r="J976" s="1303"/>
      <c r="K976" s="393"/>
      <c r="L976" s="507"/>
      <c r="N976" s="507"/>
    </row>
    <row r="977" spans="1:14" ht="18.75" x14ac:dyDescent="0.3">
      <c r="A977" s="480"/>
      <c r="B977" s="480"/>
      <c r="J977" s="1303"/>
      <c r="K977" s="393"/>
      <c r="L977" s="507"/>
      <c r="N977" s="507"/>
    </row>
    <row r="978" spans="1:14" ht="18.75" x14ac:dyDescent="0.3">
      <c r="A978" s="480"/>
      <c r="B978" s="480"/>
      <c r="J978" s="1303"/>
      <c r="K978" s="393"/>
      <c r="L978" s="507"/>
      <c r="N978" s="507"/>
    </row>
    <row r="979" spans="1:14" ht="18.75" x14ac:dyDescent="0.3">
      <c r="A979" s="480"/>
      <c r="B979" s="480"/>
      <c r="J979" s="1303"/>
      <c r="K979" s="393"/>
      <c r="L979" s="507"/>
      <c r="N979" s="507"/>
    </row>
    <row r="980" spans="1:14" ht="18.75" x14ac:dyDescent="0.3">
      <c r="A980" s="480"/>
      <c r="B980" s="480"/>
      <c r="J980" s="1303"/>
      <c r="K980" s="393"/>
      <c r="L980" s="507"/>
      <c r="N980" s="507"/>
    </row>
    <row r="981" spans="1:14" ht="18.75" x14ac:dyDescent="0.3">
      <c r="A981" s="480"/>
      <c r="B981" s="480"/>
      <c r="J981" s="1303"/>
      <c r="K981" s="393"/>
      <c r="L981" s="507"/>
      <c r="N981" s="507"/>
    </row>
    <row r="982" spans="1:14" ht="18.75" x14ac:dyDescent="0.3">
      <c r="A982" s="480"/>
      <c r="B982" s="480"/>
      <c r="J982" s="1303"/>
      <c r="K982" s="393"/>
      <c r="L982" s="507"/>
      <c r="N982" s="507"/>
    </row>
    <row r="983" spans="1:14" ht="18.75" x14ac:dyDescent="0.3">
      <c r="A983" s="480"/>
      <c r="B983" s="480"/>
      <c r="J983" s="1303"/>
      <c r="K983" s="393"/>
      <c r="L983" s="507"/>
      <c r="N983" s="507"/>
    </row>
    <row r="984" spans="1:14" ht="18.75" x14ac:dyDescent="0.3">
      <c r="A984" s="480"/>
      <c r="B984" s="480"/>
      <c r="J984" s="1303"/>
      <c r="K984" s="393"/>
      <c r="L984" s="507"/>
      <c r="N984" s="507"/>
    </row>
    <row r="985" spans="1:14" ht="18.75" x14ac:dyDescent="0.3">
      <c r="A985" s="480"/>
      <c r="B985" s="480"/>
      <c r="J985" s="1303"/>
      <c r="K985" s="393"/>
      <c r="L985" s="507"/>
      <c r="N985" s="507"/>
    </row>
    <row r="986" spans="1:14" ht="18.75" x14ac:dyDescent="0.3">
      <c r="A986" s="480"/>
      <c r="B986" s="480"/>
      <c r="J986" s="1303"/>
      <c r="K986" s="393"/>
      <c r="L986" s="507"/>
      <c r="N986" s="507"/>
    </row>
    <row r="987" spans="1:14" ht="18.75" x14ac:dyDescent="0.3">
      <c r="A987" s="480"/>
      <c r="B987" s="480"/>
      <c r="J987" s="1303"/>
      <c r="K987" s="393"/>
      <c r="L987" s="507"/>
      <c r="N987" s="507"/>
    </row>
    <row r="988" spans="1:14" ht="18.75" x14ac:dyDescent="0.3">
      <c r="A988" s="480"/>
      <c r="B988" s="480"/>
      <c r="J988" s="1303"/>
      <c r="K988" s="393"/>
      <c r="L988" s="507"/>
      <c r="N988" s="507"/>
    </row>
    <row r="989" spans="1:14" ht="18.75" x14ac:dyDescent="0.3">
      <c r="A989" s="480"/>
      <c r="B989" s="480"/>
      <c r="J989" s="1303"/>
      <c r="K989" s="393"/>
      <c r="L989" s="507"/>
      <c r="N989" s="507"/>
    </row>
    <row r="990" spans="1:14" ht="18.75" x14ac:dyDescent="0.3">
      <c r="A990" s="480"/>
      <c r="B990" s="480"/>
      <c r="J990" s="1303"/>
      <c r="K990" s="393"/>
      <c r="L990" s="507"/>
      <c r="N990" s="507"/>
    </row>
    <row r="991" spans="1:14" ht="18.75" x14ac:dyDescent="0.3">
      <c r="A991" s="480"/>
      <c r="B991" s="480"/>
      <c r="J991" s="1303"/>
      <c r="K991" s="393"/>
      <c r="L991" s="507"/>
      <c r="N991" s="507"/>
    </row>
    <row r="992" spans="1:14" ht="18.75" x14ac:dyDescent="0.3">
      <c r="A992" s="480"/>
      <c r="B992" s="480"/>
      <c r="J992" s="1303"/>
      <c r="K992" s="393"/>
      <c r="L992" s="507"/>
      <c r="N992" s="507"/>
    </row>
    <row r="993" spans="1:14" ht="18.75" x14ac:dyDescent="0.3">
      <c r="A993" s="480"/>
      <c r="B993" s="480"/>
      <c r="J993" s="1303"/>
      <c r="K993" s="393"/>
      <c r="L993" s="507"/>
      <c r="N993" s="507"/>
    </row>
    <row r="994" spans="1:14" ht="18.75" x14ac:dyDescent="0.3">
      <c r="A994" s="480"/>
      <c r="B994" s="480"/>
      <c r="J994" s="1303"/>
      <c r="K994" s="393"/>
      <c r="L994" s="507"/>
      <c r="N994" s="507"/>
    </row>
    <row r="995" spans="1:14" ht="18.75" x14ac:dyDescent="0.3">
      <c r="A995" s="480"/>
      <c r="B995" s="480"/>
      <c r="J995" s="1303"/>
      <c r="K995" s="393"/>
      <c r="L995" s="507"/>
      <c r="N995" s="507"/>
    </row>
    <row r="996" spans="1:14" ht="18.75" x14ac:dyDescent="0.3">
      <c r="A996" s="480"/>
      <c r="B996" s="480"/>
      <c r="J996" s="1303"/>
      <c r="K996" s="393"/>
      <c r="L996" s="507"/>
      <c r="N996" s="507"/>
    </row>
    <row r="997" spans="1:14" ht="18.75" x14ac:dyDescent="0.3">
      <c r="A997" s="480"/>
      <c r="B997" s="480"/>
      <c r="J997" s="1303"/>
      <c r="K997" s="393"/>
      <c r="L997" s="507"/>
      <c r="N997" s="507"/>
    </row>
    <row r="998" spans="1:14" ht="18.75" x14ac:dyDescent="0.3">
      <c r="A998" s="480"/>
      <c r="B998" s="480"/>
      <c r="J998" s="1303"/>
      <c r="K998" s="393"/>
      <c r="L998" s="507"/>
      <c r="N998" s="507"/>
    </row>
    <row r="999" spans="1:14" ht="18.75" x14ac:dyDescent="0.3">
      <c r="A999" s="480"/>
      <c r="B999" s="480"/>
      <c r="J999" s="1303"/>
      <c r="K999" s="393"/>
      <c r="L999" s="507"/>
      <c r="N999" s="507"/>
    </row>
    <row r="1000" spans="1:14" ht="18.75" x14ac:dyDescent="0.3">
      <c r="A1000" s="480"/>
      <c r="B1000" s="480"/>
      <c r="J1000" s="1303"/>
      <c r="K1000" s="393"/>
      <c r="L1000" s="507"/>
      <c r="N1000" s="507"/>
    </row>
    <row r="1001" spans="1:14" ht="18.75" x14ac:dyDescent="0.3">
      <c r="A1001" s="480"/>
      <c r="B1001" s="480"/>
      <c r="J1001" s="1303"/>
      <c r="K1001" s="393"/>
      <c r="L1001" s="507"/>
      <c r="N1001" s="507"/>
    </row>
    <row r="1002" spans="1:14" ht="18.75" x14ac:dyDescent="0.3">
      <c r="A1002" s="480"/>
      <c r="B1002" s="480"/>
      <c r="J1002" s="1303"/>
      <c r="K1002" s="393"/>
      <c r="L1002" s="507"/>
      <c r="N1002" s="507"/>
    </row>
    <row r="1003" spans="1:14" ht="18.75" x14ac:dyDescent="0.3">
      <c r="A1003" s="480"/>
      <c r="B1003" s="480"/>
      <c r="J1003" s="1303"/>
      <c r="K1003" s="393"/>
      <c r="L1003" s="507"/>
      <c r="N1003" s="507"/>
    </row>
    <row r="1004" spans="1:14" ht="18.75" x14ac:dyDescent="0.3">
      <c r="A1004" s="480"/>
      <c r="B1004" s="480"/>
      <c r="J1004" s="1303"/>
      <c r="K1004" s="393"/>
      <c r="L1004" s="507"/>
      <c r="N1004" s="507"/>
    </row>
    <row r="1005" spans="1:14" ht="18.75" x14ac:dyDescent="0.3">
      <c r="A1005" s="480"/>
      <c r="B1005" s="480"/>
      <c r="J1005" s="1303"/>
      <c r="K1005" s="393"/>
      <c r="L1005" s="507"/>
      <c r="N1005" s="507"/>
    </row>
    <row r="1006" spans="1:14" ht="18.75" x14ac:dyDescent="0.3">
      <c r="A1006" s="480"/>
      <c r="B1006" s="480"/>
      <c r="J1006" s="1303"/>
      <c r="K1006" s="393"/>
      <c r="L1006" s="507"/>
      <c r="N1006" s="507"/>
    </row>
    <row r="1007" spans="1:14" ht="18.75" x14ac:dyDescent="0.3">
      <c r="A1007" s="480"/>
      <c r="B1007" s="480"/>
      <c r="J1007" s="1303"/>
      <c r="K1007" s="393"/>
      <c r="L1007" s="507"/>
      <c r="N1007" s="507"/>
    </row>
    <row r="1008" spans="1:14" ht="18.75" x14ac:dyDescent="0.3">
      <c r="A1008" s="480"/>
      <c r="B1008" s="480"/>
      <c r="J1008" s="1303"/>
      <c r="K1008" s="393"/>
      <c r="L1008" s="507"/>
      <c r="N1008" s="507"/>
    </row>
    <row r="1009" spans="1:14" ht="18.75" x14ac:dyDescent="0.3">
      <c r="A1009" s="480"/>
      <c r="B1009" s="480"/>
      <c r="J1009" s="1303"/>
      <c r="K1009" s="393"/>
      <c r="L1009" s="507"/>
      <c r="N1009" s="507"/>
    </row>
    <row r="1010" spans="1:14" ht="18.75" x14ac:dyDescent="0.3">
      <c r="A1010" s="480"/>
      <c r="B1010" s="480"/>
      <c r="J1010" s="1303"/>
      <c r="K1010" s="393"/>
      <c r="L1010" s="507"/>
      <c r="N1010" s="507"/>
    </row>
    <row r="1011" spans="1:14" ht="18.75" x14ac:dyDescent="0.3">
      <c r="A1011" s="480"/>
      <c r="B1011" s="480"/>
      <c r="J1011" s="1303"/>
      <c r="K1011" s="393"/>
      <c r="L1011" s="507"/>
      <c r="N1011" s="507"/>
    </row>
    <row r="1012" spans="1:14" ht="18.75" x14ac:dyDescent="0.3">
      <c r="A1012" s="480"/>
      <c r="B1012" s="480"/>
      <c r="J1012" s="1303"/>
      <c r="K1012" s="393"/>
      <c r="L1012" s="507"/>
      <c r="N1012" s="507"/>
    </row>
    <row r="1013" spans="1:14" ht="18.75" x14ac:dyDescent="0.3">
      <c r="A1013" s="480"/>
      <c r="B1013" s="480"/>
      <c r="J1013" s="1303"/>
      <c r="K1013" s="393"/>
      <c r="L1013" s="507"/>
      <c r="N1013" s="507"/>
    </row>
    <row r="1014" spans="1:14" ht="18.75" x14ac:dyDescent="0.3">
      <c r="A1014" s="480"/>
      <c r="B1014" s="480"/>
      <c r="J1014" s="1303"/>
      <c r="K1014" s="393"/>
      <c r="L1014" s="507"/>
      <c r="N1014" s="507"/>
    </row>
    <row r="1015" spans="1:14" ht="18.75" x14ac:dyDescent="0.3">
      <c r="A1015" s="480"/>
      <c r="B1015" s="480"/>
      <c r="J1015" s="1303"/>
      <c r="K1015" s="393"/>
      <c r="L1015" s="507"/>
      <c r="N1015" s="507"/>
    </row>
    <row r="1016" spans="1:14" ht="18.75" x14ac:dyDescent="0.3">
      <c r="A1016" s="480"/>
      <c r="B1016" s="480"/>
      <c r="J1016" s="1303"/>
      <c r="K1016" s="393"/>
      <c r="L1016" s="507"/>
      <c r="N1016" s="507"/>
    </row>
    <row r="1017" spans="1:14" ht="18.75" x14ac:dyDescent="0.3">
      <c r="A1017" s="480"/>
      <c r="B1017" s="480"/>
      <c r="J1017" s="1303"/>
      <c r="K1017" s="393"/>
      <c r="L1017" s="507"/>
      <c r="N1017" s="507"/>
    </row>
    <row r="1018" spans="1:14" ht="18.75" x14ac:dyDescent="0.3">
      <c r="A1018" s="480"/>
      <c r="B1018" s="480"/>
      <c r="J1018" s="1303"/>
      <c r="K1018" s="393"/>
      <c r="L1018" s="507"/>
      <c r="N1018" s="507"/>
    </row>
    <row r="1019" spans="1:14" ht="18.75" x14ac:dyDescent="0.3">
      <c r="A1019" s="480"/>
      <c r="B1019" s="480"/>
      <c r="J1019" s="1303"/>
      <c r="K1019" s="393"/>
      <c r="L1019" s="507"/>
      <c r="N1019" s="507"/>
    </row>
    <row r="1020" spans="1:14" ht="18.75" x14ac:dyDescent="0.3">
      <c r="A1020" s="480"/>
      <c r="B1020" s="480"/>
      <c r="J1020" s="1303"/>
      <c r="K1020" s="393"/>
      <c r="L1020" s="507"/>
      <c r="N1020" s="507"/>
    </row>
    <row r="1021" spans="1:14" ht="18.75" x14ac:dyDescent="0.3">
      <c r="A1021" s="480"/>
      <c r="B1021" s="480"/>
      <c r="J1021" s="1303"/>
      <c r="K1021" s="393"/>
      <c r="L1021" s="507"/>
      <c r="N1021" s="507"/>
    </row>
    <row r="1022" spans="1:14" ht="18.75" x14ac:dyDescent="0.3">
      <c r="A1022" s="480"/>
      <c r="B1022" s="480"/>
      <c r="J1022" s="1303"/>
      <c r="K1022" s="393"/>
      <c r="L1022" s="507"/>
      <c r="N1022" s="507"/>
    </row>
    <row r="1023" spans="1:14" ht="18.75" x14ac:dyDescent="0.3">
      <c r="A1023" s="480"/>
      <c r="B1023" s="480"/>
      <c r="J1023" s="1303"/>
      <c r="K1023" s="393"/>
      <c r="L1023" s="507"/>
      <c r="N1023" s="507"/>
    </row>
    <row r="1024" spans="1:14" ht="18.75" x14ac:dyDescent="0.3">
      <c r="A1024" s="480"/>
      <c r="B1024" s="480"/>
      <c r="J1024" s="1303"/>
      <c r="K1024" s="393"/>
      <c r="L1024" s="507"/>
      <c r="N1024" s="507"/>
    </row>
    <row r="1025" spans="1:14" ht="18.75" x14ac:dyDescent="0.3">
      <c r="A1025" s="480"/>
      <c r="B1025" s="480"/>
      <c r="J1025" s="1303"/>
      <c r="K1025" s="393"/>
      <c r="L1025" s="507"/>
      <c r="N1025" s="507"/>
    </row>
    <row r="1026" spans="1:14" ht="18.75" x14ac:dyDescent="0.3">
      <c r="A1026" s="480"/>
      <c r="B1026" s="480"/>
      <c r="J1026" s="1303"/>
      <c r="K1026" s="393"/>
      <c r="L1026" s="507"/>
      <c r="N1026" s="507"/>
    </row>
    <row r="1027" spans="1:14" ht="18.75" x14ac:dyDescent="0.3">
      <c r="A1027" s="480"/>
      <c r="B1027" s="480"/>
      <c r="J1027" s="1303"/>
      <c r="K1027" s="393"/>
      <c r="L1027" s="507"/>
      <c r="N1027" s="507"/>
    </row>
    <row r="1028" spans="1:14" ht="18.75" x14ac:dyDescent="0.3">
      <c r="A1028" s="480"/>
      <c r="B1028" s="480"/>
      <c r="J1028" s="1303"/>
      <c r="K1028" s="393"/>
      <c r="L1028" s="507"/>
      <c r="N1028" s="507"/>
    </row>
    <row r="1029" spans="1:14" ht="18.75" x14ac:dyDescent="0.3">
      <c r="A1029" s="480"/>
      <c r="B1029" s="480"/>
      <c r="J1029" s="1303"/>
      <c r="K1029" s="393"/>
      <c r="L1029" s="507"/>
      <c r="N1029" s="507"/>
    </row>
    <row r="1030" spans="1:14" ht="18.75" x14ac:dyDescent="0.3">
      <c r="A1030" s="480"/>
      <c r="B1030" s="480"/>
      <c r="J1030" s="1303"/>
      <c r="K1030" s="393"/>
      <c r="L1030" s="507"/>
      <c r="N1030" s="507"/>
    </row>
    <row r="1031" spans="1:14" ht="18.75" x14ac:dyDescent="0.3">
      <c r="A1031" s="480"/>
      <c r="B1031" s="480"/>
      <c r="J1031" s="1303"/>
      <c r="K1031" s="393"/>
      <c r="L1031" s="507"/>
      <c r="N1031" s="507"/>
    </row>
    <row r="1032" spans="1:14" ht="18.75" x14ac:dyDescent="0.3">
      <c r="A1032" s="480"/>
      <c r="B1032" s="480"/>
      <c r="J1032" s="1303"/>
      <c r="K1032" s="393"/>
      <c r="L1032" s="507"/>
      <c r="N1032" s="507"/>
    </row>
    <row r="1033" spans="1:14" ht="18.75" x14ac:dyDescent="0.3">
      <c r="A1033" s="480"/>
      <c r="B1033" s="480"/>
      <c r="J1033" s="1303"/>
      <c r="K1033" s="393"/>
      <c r="L1033" s="507"/>
      <c r="N1033" s="507"/>
    </row>
    <row r="1034" spans="1:14" ht="18.75" x14ac:dyDescent="0.3">
      <c r="A1034" s="480"/>
      <c r="B1034" s="480"/>
      <c r="J1034" s="1303"/>
      <c r="K1034" s="393"/>
      <c r="L1034" s="507"/>
      <c r="N1034" s="507"/>
    </row>
    <row r="1035" spans="1:14" ht="18.75" x14ac:dyDescent="0.3">
      <c r="A1035" s="480"/>
      <c r="B1035" s="480"/>
      <c r="J1035" s="1303"/>
      <c r="K1035" s="393"/>
      <c r="L1035" s="507"/>
      <c r="N1035" s="507"/>
    </row>
    <row r="1036" spans="1:14" ht="18.75" x14ac:dyDescent="0.3">
      <c r="A1036" s="480"/>
      <c r="B1036" s="480"/>
      <c r="J1036" s="1303"/>
      <c r="K1036" s="393"/>
      <c r="L1036" s="507"/>
      <c r="N1036" s="507"/>
    </row>
    <row r="1037" spans="1:14" ht="18.75" x14ac:dyDescent="0.3">
      <c r="A1037" s="480"/>
      <c r="B1037" s="480"/>
      <c r="J1037" s="1303"/>
      <c r="K1037" s="393"/>
      <c r="L1037" s="507"/>
      <c r="N1037" s="507"/>
    </row>
    <row r="1038" spans="1:14" ht="18.75" x14ac:dyDescent="0.3">
      <c r="A1038" s="480"/>
      <c r="B1038" s="480"/>
      <c r="J1038" s="1303"/>
      <c r="K1038" s="393"/>
      <c r="L1038" s="507"/>
      <c r="N1038" s="507"/>
    </row>
    <row r="1039" spans="1:14" ht="18.75" x14ac:dyDescent="0.3">
      <c r="A1039" s="480"/>
      <c r="B1039" s="480"/>
      <c r="J1039" s="1303"/>
      <c r="K1039" s="393"/>
      <c r="L1039" s="507"/>
      <c r="N1039" s="507"/>
    </row>
    <row r="1040" spans="1:14" ht="18.75" x14ac:dyDescent="0.3">
      <c r="A1040" s="480"/>
      <c r="B1040" s="480"/>
      <c r="J1040" s="1303"/>
      <c r="K1040" s="393"/>
      <c r="L1040" s="507"/>
      <c r="N1040" s="507"/>
    </row>
    <row r="1041" spans="1:14" ht="18.75" x14ac:dyDescent="0.3">
      <c r="A1041" s="480"/>
      <c r="B1041" s="480"/>
      <c r="J1041" s="1303"/>
      <c r="K1041" s="393"/>
      <c r="L1041" s="507"/>
      <c r="N1041" s="507"/>
    </row>
    <row r="1042" spans="1:14" ht="18.75" x14ac:dyDescent="0.3">
      <c r="A1042" s="480"/>
      <c r="B1042" s="480"/>
      <c r="J1042" s="1303"/>
      <c r="K1042" s="393"/>
      <c r="L1042" s="507"/>
      <c r="N1042" s="507"/>
    </row>
    <row r="1043" spans="1:14" ht="18.75" x14ac:dyDescent="0.3">
      <c r="A1043" s="480"/>
      <c r="B1043" s="480"/>
      <c r="J1043" s="1303"/>
      <c r="K1043" s="393"/>
      <c r="L1043" s="507"/>
      <c r="N1043" s="507"/>
    </row>
    <row r="1044" spans="1:14" ht="18.75" x14ac:dyDescent="0.3">
      <c r="A1044" s="480"/>
      <c r="B1044" s="480"/>
      <c r="J1044" s="1303"/>
      <c r="K1044" s="393"/>
      <c r="L1044" s="507"/>
      <c r="N1044" s="507"/>
    </row>
    <row r="1045" spans="1:14" ht="18.75" x14ac:dyDescent="0.3">
      <c r="A1045" s="480"/>
      <c r="B1045" s="480"/>
      <c r="J1045" s="1303"/>
      <c r="K1045" s="393"/>
      <c r="L1045" s="507"/>
      <c r="N1045" s="507"/>
    </row>
    <row r="1046" spans="1:14" ht="18.75" x14ac:dyDescent="0.3">
      <c r="A1046" s="480"/>
      <c r="B1046" s="480"/>
      <c r="J1046" s="1303"/>
      <c r="K1046" s="393"/>
      <c r="L1046" s="507"/>
      <c r="N1046" s="507"/>
    </row>
    <row r="1047" spans="1:14" ht="18.75" x14ac:dyDescent="0.3">
      <c r="A1047" s="480"/>
      <c r="B1047" s="480"/>
      <c r="J1047" s="1303"/>
      <c r="K1047" s="393"/>
      <c r="L1047" s="507"/>
      <c r="N1047" s="507"/>
    </row>
    <row r="1048" spans="1:14" ht="18.75" x14ac:dyDescent="0.3">
      <c r="A1048" s="480"/>
      <c r="B1048" s="480"/>
      <c r="J1048" s="1303"/>
      <c r="K1048" s="393"/>
      <c r="L1048" s="507"/>
      <c r="N1048" s="507"/>
    </row>
    <row r="1049" spans="1:14" ht="18.75" x14ac:dyDescent="0.3">
      <c r="A1049" s="480"/>
      <c r="B1049" s="480"/>
      <c r="J1049" s="1303"/>
      <c r="K1049" s="393"/>
      <c r="L1049" s="507"/>
      <c r="N1049" s="507"/>
    </row>
    <row r="1050" spans="1:14" ht="18.75" x14ac:dyDescent="0.3">
      <c r="A1050" s="480"/>
      <c r="B1050" s="480"/>
      <c r="J1050" s="1303"/>
      <c r="K1050" s="393"/>
      <c r="L1050" s="507"/>
      <c r="N1050" s="507"/>
    </row>
    <row r="1051" spans="1:14" ht="18.75" x14ac:dyDescent="0.3">
      <c r="A1051" s="480"/>
      <c r="B1051" s="480"/>
      <c r="J1051" s="1303"/>
      <c r="K1051" s="393"/>
      <c r="L1051" s="507"/>
      <c r="N1051" s="507"/>
    </row>
    <row r="1052" spans="1:14" ht="18.75" x14ac:dyDescent="0.3">
      <c r="A1052" s="480"/>
      <c r="B1052" s="480"/>
      <c r="J1052" s="1303"/>
      <c r="K1052" s="393"/>
      <c r="L1052" s="507"/>
      <c r="N1052" s="507"/>
    </row>
    <row r="1053" spans="1:14" ht="18.75" x14ac:dyDescent="0.3">
      <c r="A1053" s="480"/>
      <c r="B1053" s="480"/>
      <c r="J1053" s="1303"/>
      <c r="K1053" s="393"/>
      <c r="L1053" s="507"/>
      <c r="N1053" s="507"/>
    </row>
    <row r="1054" spans="1:14" ht="18.75" x14ac:dyDescent="0.3">
      <c r="A1054" s="480"/>
      <c r="B1054" s="480"/>
      <c r="J1054" s="1303"/>
      <c r="K1054" s="393"/>
      <c r="L1054" s="507"/>
      <c r="N1054" s="507"/>
    </row>
    <row r="1055" spans="1:14" ht="18.75" x14ac:dyDescent="0.3">
      <c r="A1055" s="480"/>
      <c r="B1055" s="480"/>
      <c r="J1055" s="1303"/>
      <c r="K1055" s="393"/>
      <c r="L1055" s="507"/>
      <c r="N1055" s="507"/>
    </row>
    <row r="1056" spans="1:14" ht="18.75" x14ac:dyDescent="0.3">
      <c r="A1056" s="480"/>
      <c r="B1056" s="480"/>
      <c r="J1056" s="1303"/>
      <c r="K1056" s="393"/>
      <c r="L1056" s="507"/>
      <c r="N1056" s="507"/>
    </row>
    <row r="1057" spans="1:14" ht="18.75" x14ac:dyDescent="0.3">
      <c r="A1057" s="480"/>
      <c r="B1057" s="480"/>
      <c r="J1057" s="1303"/>
      <c r="K1057" s="393"/>
      <c r="L1057" s="507"/>
      <c r="N1057" s="507"/>
    </row>
    <row r="1058" spans="1:14" ht="18.75" x14ac:dyDescent="0.3">
      <c r="A1058" s="480"/>
      <c r="B1058" s="480"/>
      <c r="J1058" s="1303"/>
      <c r="K1058" s="393"/>
      <c r="L1058" s="507"/>
      <c r="N1058" s="507"/>
    </row>
    <row r="1059" spans="1:14" ht="18.75" x14ac:dyDescent="0.3">
      <c r="A1059" s="480"/>
      <c r="B1059" s="480"/>
      <c r="J1059" s="1303"/>
      <c r="K1059" s="393"/>
      <c r="L1059" s="507"/>
      <c r="N1059" s="507"/>
    </row>
    <row r="1060" spans="1:14" ht="18.75" x14ac:dyDescent="0.3">
      <c r="A1060" s="480"/>
      <c r="B1060" s="480"/>
      <c r="J1060" s="1303"/>
      <c r="K1060" s="393"/>
      <c r="L1060" s="507"/>
      <c r="N1060" s="507"/>
    </row>
    <row r="1061" spans="1:14" ht="18.75" x14ac:dyDescent="0.3">
      <c r="A1061" s="480"/>
      <c r="B1061" s="480"/>
      <c r="J1061" s="1303"/>
      <c r="K1061" s="393"/>
      <c r="L1061" s="507"/>
      <c r="N1061" s="507"/>
    </row>
    <row r="1062" spans="1:14" ht="18.75" x14ac:dyDescent="0.3">
      <c r="A1062" s="480"/>
      <c r="B1062" s="480"/>
      <c r="J1062" s="1303"/>
      <c r="K1062" s="393"/>
      <c r="L1062" s="507"/>
      <c r="N1062" s="507"/>
    </row>
    <row r="1063" spans="1:14" ht="18.75" x14ac:dyDescent="0.3">
      <c r="A1063" s="480"/>
      <c r="B1063" s="480"/>
      <c r="J1063" s="1303"/>
      <c r="K1063" s="393"/>
      <c r="L1063" s="507"/>
      <c r="N1063" s="507"/>
    </row>
    <row r="1064" spans="1:14" ht="18.75" x14ac:dyDescent="0.3">
      <c r="A1064" s="480"/>
      <c r="B1064" s="480"/>
      <c r="J1064" s="1303"/>
      <c r="K1064" s="393"/>
      <c r="L1064" s="507"/>
      <c r="N1064" s="507"/>
    </row>
    <row r="1065" spans="1:14" ht="18.75" x14ac:dyDescent="0.3">
      <c r="A1065" s="480"/>
      <c r="B1065" s="480"/>
      <c r="J1065" s="1303"/>
      <c r="K1065" s="393"/>
      <c r="L1065" s="507"/>
      <c r="N1065" s="507"/>
    </row>
    <row r="1066" spans="1:14" ht="18.75" x14ac:dyDescent="0.3">
      <c r="A1066" s="480"/>
      <c r="B1066" s="480"/>
      <c r="J1066" s="1303"/>
      <c r="K1066" s="393"/>
      <c r="L1066" s="507"/>
      <c r="N1066" s="507"/>
    </row>
    <row r="1067" spans="1:14" ht="18.75" x14ac:dyDescent="0.3">
      <c r="A1067" s="480"/>
      <c r="B1067" s="480"/>
      <c r="J1067" s="1303"/>
      <c r="K1067" s="393"/>
      <c r="L1067" s="507"/>
      <c r="N1067" s="507"/>
    </row>
    <row r="1068" spans="1:14" ht="18.75" x14ac:dyDescent="0.3">
      <c r="A1068" s="480"/>
      <c r="B1068" s="480"/>
      <c r="J1068" s="1303"/>
      <c r="K1068" s="393"/>
      <c r="L1068" s="507"/>
      <c r="N1068" s="507"/>
    </row>
    <row r="1069" spans="1:14" ht="18.75" x14ac:dyDescent="0.3">
      <c r="A1069" s="480"/>
      <c r="B1069" s="480"/>
      <c r="J1069" s="1303"/>
      <c r="K1069" s="393"/>
      <c r="L1069" s="507"/>
      <c r="N1069" s="507"/>
    </row>
    <row r="1070" spans="1:14" ht="18.75" x14ac:dyDescent="0.3">
      <c r="A1070" s="480"/>
      <c r="B1070" s="480"/>
      <c r="J1070" s="1303"/>
      <c r="K1070" s="393"/>
      <c r="L1070" s="507"/>
      <c r="N1070" s="507"/>
    </row>
    <row r="1071" spans="1:14" ht="18.75" x14ac:dyDescent="0.3">
      <c r="A1071" s="480"/>
      <c r="B1071" s="480"/>
      <c r="J1071" s="1303"/>
      <c r="K1071" s="393"/>
      <c r="L1071" s="507"/>
      <c r="N1071" s="507"/>
    </row>
    <row r="1072" spans="1:14" ht="18.75" x14ac:dyDescent="0.3">
      <c r="A1072" s="480"/>
      <c r="B1072" s="480"/>
      <c r="J1072" s="1303"/>
      <c r="K1072" s="393"/>
      <c r="L1072" s="507"/>
      <c r="N1072" s="507"/>
    </row>
    <row r="1073" spans="1:14" ht="18.75" x14ac:dyDescent="0.3">
      <c r="A1073" s="480"/>
      <c r="B1073" s="480"/>
      <c r="J1073" s="1303"/>
      <c r="K1073" s="393"/>
      <c r="L1073" s="507"/>
      <c r="N1073" s="507"/>
    </row>
    <row r="1074" spans="1:14" ht="18.75" x14ac:dyDescent="0.3">
      <c r="A1074" s="480"/>
      <c r="B1074" s="480"/>
      <c r="J1074" s="1303"/>
      <c r="K1074" s="393"/>
      <c r="L1074" s="507"/>
      <c r="N1074" s="507"/>
    </row>
    <row r="1075" spans="1:14" ht="18.75" x14ac:dyDescent="0.3">
      <c r="A1075" s="480"/>
      <c r="B1075" s="480"/>
      <c r="J1075" s="1303"/>
      <c r="K1075" s="393"/>
      <c r="L1075" s="507"/>
      <c r="N1075" s="507"/>
    </row>
    <row r="1076" spans="1:14" ht="18.75" x14ac:dyDescent="0.3">
      <c r="A1076" s="480"/>
      <c r="B1076" s="480"/>
      <c r="J1076" s="1303"/>
      <c r="K1076" s="393"/>
      <c r="L1076" s="507"/>
      <c r="N1076" s="507"/>
    </row>
    <row r="1077" spans="1:14" ht="18.75" x14ac:dyDescent="0.3">
      <c r="A1077" s="480"/>
      <c r="B1077" s="480"/>
      <c r="J1077" s="1303"/>
      <c r="K1077" s="393"/>
      <c r="L1077" s="507"/>
      <c r="N1077" s="507"/>
    </row>
    <row r="1078" spans="1:14" ht="18.75" x14ac:dyDescent="0.3">
      <c r="A1078" s="480"/>
      <c r="B1078" s="480"/>
      <c r="J1078" s="1303"/>
      <c r="K1078" s="393"/>
      <c r="L1078" s="507"/>
      <c r="N1078" s="507"/>
    </row>
    <row r="1079" spans="1:14" ht="18.75" x14ac:dyDescent="0.3">
      <c r="A1079" s="480"/>
      <c r="B1079" s="480"/>
      <c r="J1079" s="1303"/>
      <c r="K1079" s="393"/>
      <c r="L1079" s="507"/>
      <c r="N1079" s="507"/>
    </row>
    <row r="1080" spans="1:14" ht="18.75" x14ac:dyDescent="0.3">
      <c r="A1080" s="480"/>
      <c r="B1080" s="480"/>
      <c r="J1080" s="1303"/>
      <c r="K1080" s="393"/>
      <c r="L1080" s="507"/>
      <c r="N1080" s="507"/>
    </row>
    <row r="1081" spans="1:14" ht="18.75" x14ac:dyDescent="0.3">
      <c r="A1081" s="480"/>
      <c r="B1081" s="480"/>
      <c r="J1081" s="1303"/>
      <c r="K1081" s="393"/>
      <c r="L1081" s="507"/>
      <c r="N1081" s="507"/>
    </row>
    <row r="1082" spans="1:14" ht="18.75" x14ac:dyDescent="0.3">
      <c r="A1082" s="480"/>
      <c r="B1082" s="480"/>
      <c r="J1082" s="1303"/>
      <c r="K1082" s="393"/>
      <c r="L1082" s="507"/>
      <c r="N1082" s="507"/>
    </row>
    <row r="1083" spans="1:14" ht="18.75" x14ac:dyDescent="0.3">
      <c r="A1083" s="480"/>
      <c r="B1083" s="480"/>
      <c r="J1083" s="1303"/>
      <c r="K1083" s="393"/>
      <c r="L1083" s="507"/>
      <c r="N1083" s="507"/>
    </row>
    <row r="1084" spans="1:14" ht="18.75" x14ac:dyDescent="0.3">
      <c r="A1084" s="480"/>
      <c r="B1084" s="480"/>
      <c r="J1084" s="1303"/>
      <c r="K1084" s="393"/>
      <c r="L1084" s="507"/>
      <c r="N1084" s="507"/>
    </row>
    <row r="1085" spans="1:14" ht="18.75" x14ac:dyDescent="0.3">
      <c r="A1085" s="480"/>
      <c r="B1085" s="480"/>
      <c r="J1085" s="1303"/>
      <c r="K1085" s="393"/>
      <c r="L1085" s="507"/>
      <c r="N1085" s="507"/>
    </row>
    <row r="1086" spans="1:14" ht="18.75" x14ac:dyDescent="0.3">
      <c r="A1086" s="480"/>
      <c r="B1086" s="480"/>
      <c r="J1086" s="1303"/>
      <c r="K1086" s="393"/>
      <c r="L1086" s="507"/>
      <c r="N1086" s="507"/>
    </row>
    <row r="1087" spans="1:14" ht="18.75" x14ac:dyDescent="0.3">
      <c r="A1087" s="480"/>
      <c r="B1087" s="480"/>
      <c r="J1087" s="1303"/>
      <c r="K1087" s="393"/>
      <c r="L1087" s="507"/>
      <c r="N1087" s="507"/>
    </row>
    <row r="1088" spans="1:14" ht="18.75" x14ac:dyDescent="0.3">
      <c r="A1088" s="480"/>
      <c r="B1088" s="480"/>
      <c r="J1088" s="1303"/>
      <c r="K1088" s="393"/>
      <c r="L1088" s="507"/>
      <c r="N1088" s="507"/>
    </row>
    <row r="1089" spans="1:14" ht="18.75" x14ac:dyDescent="0.3">
      <c r="A1089" s="480"/>
      <c r="B1089" s="480"/>
      <c r="J1089" s="1303"/>
      <c r="K1089" s="393"/>
      <c r="L1089" s="507"/>
      <c r="N1089" s="507"/>
    </row>
    <row r="1090" spans="1:14" ht="18.75" x14ac:dyDescent="0.3">
      <c r="A1090" s="480"/>
      <c r="B1090" s="480"/>
      <c r="J1090" s="1303"/>
      <c r="K1090" s="393"/>
      <c r="L1090" s="507"/>
      <c r="N1090" s="507"/>
    </row>
    <row r="1091" spans="1:14" ht="18.75" x14ac:dyDescent="0.3">
      <c r="A1091" s="480"/>
      <c r="B1091" s="480"/>
      <c r="J1091" s="1303"/>
      <c r="K1091" s="393"/>
      <c r="L1091" s="507"/>
      <c r="N1091" s="507"/>
    </row>
    <row r="1092" spans="1:14" ht="18.75" x14ac:dyDescent="0.3">
      <c r="A1092" s="480"/>
      <c r="B1092" s="480"/>
      <c r="J1092" s="1303"/>
      <c r="K1092" s="393"/>
      <c r="L1092" s="507"/>
      <c r="N1092" s="507"/>
    </row>
    <row r="1093" spans="1:14" ht="18.75" x14ac:dyDescent="0.3">
      <c r="A1093" s="480"/>
      <c r="B1093" s="480"/>
      <c r="J1093" s="1303"/>
      <c r="K1093" s="393"/>
      <c r="L1093" s="507"/>
      <c r="N1093" s="507"/>
    </row>
    <row r="1094" spans="1:14" ht="18.75" x14ac:dyDescent="0.3">
      <c r="A1094" s="480"/>
      <c r="B1094" s="480"/>
      <c r="J1094" s="1303"/>
      <c r="K1094" s="393"/>
      <c r="L1094" s="507"/>
      <c r="N1094" s="507"/>
    </row>
    <row r="1095" spans="1:14" ht="18.75" x14ac:dyDescent="0.3">
      <c r="A1095" s="480"/>
      <c r="B1095" s="480"/>
      <c r="J1095" s="1303"/>
      <c r="K1095" s="393"/>
      <c r="L1095" s="507"/>
      <c r="N1095" s="507"/>
    </row>
    <row r="1096" spans="1:14" ht="18.75" x14ac:dyDescent="0.3">
      <c r="A1096" s="480"/>
      <c r="B1096" s="480"/>
      <c r="J1096" s="1303"/>
      <c r="K1096" s="393"/>
      <c r="L1096" s="507"/>
      <c r="N1096" s="507"/>
    </row>
    <row r="1097" spans="1:14" ht="18.75" x14ac:dyDescent="0.3">
      <c r="A1097" s="480"/>
      <c r="B1097" s="480"/>
      <c r="J1097" s="1303"/>
      <c r="K1097" s="393"/>
      <c r="L1097" s="507"/>
      <c r="N1097" s="507"/>
    </row>
    <row r="1098" spans="1:14" ht="18.75" x14ac:dyDescent="0.3">
      <c r="A1098" s="480"/>
      <c r="B1098" s="480"/>
      <c r="J1098" s="1303"/>
      <c r="K1098" s="393"/>
      <c r="L1098" s="507"/>
      <c r="N1098" s="507"/>
    </row>
    <row r="1099" spans="1:14" ht="18.75" x14ac:dyDescent="0.3">
      <c r="A1099" s="480"/>
      <c r="B1099" s="480"/>
      <c r="J1099" s="1303"/>
      <c r="K1099" s="393"/>
      <c r="L1099" s="507"/>
      <c r="N1099" s="507"/>
    </row>
    <row r="1100" spans="1:14" ht="18.75" x14ac:dyDescent="0.3">
      <c r="A1100" s="480"/>
      <c r="B1100" s="480"/>
      <c r="J1100" s="1303"/>
      <c r="K1100" s="393"/>
      <c r="L1100" s="507"/>
      <c r="N1100" s="507"/>
    </row>
    <row r="1101" spans="1:14" ht="18.75" x14ac:dyDescent="0.3">
      <c r="A1101" s="480"/>
      <c r="B1101" s="480"/>
      <c r="J1101" s="1303"/>
      <c r="K1101" s="393"/>
      <c r="L1101" s="507"/>
      <c r="N1101" s="507"/>
    </row>
    <row r="1102" spans="1:14" ht="18.75" x14ac:dyDescent="0.3">
      <c r="A1102" s="480"/>
      <c r="B1102" s="480"/>
      <c r="J1102" s="1303"/>
      <c r="K1102" s="393"/>
      <c r="L1102" s="507"/>
      <c r="N1102" s="507"/>
    </row>
    <row r="1103" spans="1:14" ht="18.75" x14ac:dyDescent="0.3">
      <c r="A1103" s="480"/>
      <c r="B1103" s="480"/>
      <c r="J1103" s="1303"/>
      <c r="K1103" s="393"/>
      <c r="L1103" s="507"/>
      <c r="N1103" s="507"/>
    </row>
    <row r="1104" spans="1:14" ht="18.75" x14ac:dyDescent="0.3">
      <c r="A1104" s="480"/>
      <c r="B1104" s="480"/>
      <c r="J1104" s="1303"/>
      <c r="K1104" s="393"/>
      <c r="L1104" s="507"/>
      <c r="N1104" s="507"/>
    </row>
    <row r="1105" spans="1:14" ht="18.75" x14ac:dyDescent="0.3">
      <c r="A1105" s="480"/>
      <c r="B1105" s="480"/>
      <c r="J1105" s="1303"/>
      <c r="K1105" s="393"/>
      <c r="L1105" s="507"/>
      <c r="N1105" s="507"/>
    </row>
    <row r="1106" spans="1:14" ht="18.75" x14ac:dyDescent="0.3">
      <c r="A1106" s="480"/>
      <c r="B1106" s="480"/>
      <c r="J1106" s="1303"/>
      <c r="K1106" s="393"/>
      <c r="L1106" s="507"/>
      <c r="N1106" s="507"/>
    </row>
    <row r="1107" spans="1:14" ht="18.75" x14ac:dyDescent="0.3">
      <c r="A1107" s="480"/>
      <c r="B1107" s="480"/>
      <c r="J1107" s="1303"/>
      <c r="K1107" s="393"/>
      <c r="L1107" s="507"/>
      <c r="N1107" s="507"/>
    </row>
    <row r="1108" spans="1:14" ht="18.75" x14ac:dyDescent="0.3">
      <c r="A1108" s="480"/>
      <c r="B1108" s="480"/>
      <c r="J1108" s="1303"/>
      <c r="K1108" s="393"/>
      <c r="L1108" s="507"/>
      <c r="N1108" s="507"/>
    </row>
    <row r="1109" spans="1:14" ht="18.75" x14ac:dyDescent="0.3">
      <c r="A1109" s="480"/>
      <c r="B1109" s="480"/>
      <c r="J1109" s="1303"/>
      <c r="K1109" s="393"/>
      <c r="L1109" s="507"/>
      <c r="N1109" s="507"/>
    </row>
    <row r="1110" spans="1:14" ht="18.75" x14ac:dyDescent="0.3">
      <c r="A1110" s="480"/>
      <c r="B1110" s="480"/>
      <c r="J1110" s="1303"/>
      <c r="K1110" s="393"/>
      <c r="L1110" s="507"/>
      <c r="N1110" s="507"/>
    </row>
    <row r="1111" spans="1:14" ht="18.75" x14ac:dyDescent="0.3">
      <c r="A1111" s="480"/>
      <c r="B1111" s="480"/>
      <c r="J1111" s="1303"/>
      <c r="K1111" s="393"/>
      <c r="L1111" s="507"/>
      <c r="N1111" s="507"/>
    </row>
    <row r="1112" spans="1:14" ht="18.75" x14ac:dyDescent="0.3">
      <c r="A1112" s="480"/>
      <c r="B1112" s="480"/>
      <c r="J1112" s="1303"/>
      <c r="K1112" s="393"/>
      <c r="L1112" s="507"/>
      <c r="N1112" s="507"/>
    </row>
    <row r="1113" spans="1:14" ht="18.75" x14ac:dyDescent="0.3">
      <c r="A1113" s="480"/>
      <c r="B1113" s="480"/>
      <c r="J1113" s="1303"/>
      <c r="K1113" s="393"/>
      <c r="L1113" s="507"/>
      <c r="N1113" s="507"/>
    </row>
    <row r="1114" spans="1:14" ht="18.75" x14ac:dyDescent="0.3">
      <c r="A1114" s="480"/>
      <c r="B1114" s="480"/>
      <c r="J1114" s="1303"/>
      <c r="K1114" s="393"/>
      <c r="L1114" s="507"/>
      <c r="N1114" s="507"/>
    </row>
    <row r="1115" spans="1:14" ht="18.75" x14ac:dyDescent="0.3">
      <c r="A1115" s="480"/>
      <c r="B1115" s="480"/>
      <c r="J1115" s="1303"/>
      <c r="K1115" s="393"/>
      <c r="L1115" s="507"/>
      <c r="N1115" s="507"/>
    </row>
    <row r="1116" spans="1:14" ht="18.75" x14ac:dyDescent="0.3">
      <c r="A1116" s="480"/>
      <c r="B1116" s="480"/>
      <c r="J1116" s="1303"/>
      <c r="K1116" s="393"/>
      <c r="L1116" s="507"/>
      <c r="N1116" s="507"/>
    </row>
    <row r="1117" spans="1:14" ht="18.75" x14ac:dyDescent="0.3">
      <c r="A1117" s="480"/>
      <c r="B1117" s="480"/>
      <c r="J1117" s="1303"/>
      <c r="K1117" s="393"/>
      <c r="L1117" s="507"/>
      <c r="N1117" s="507"/>
    </row>
    <row r="1118" spans="1:14" ht="18.75" x14ac:dyDescent="0.3">
      <c r="A1118" s="480"/>
      <c r="B1118" s="480"/>
      <c r="J1118" s="1303"/>
      <c r="K1118" s="393"/>
      <c r="L1118" s="507"/>
      <c r="N1118" s="507"/>
    </row>
    <row r="1119" spans="1:14" ht="18.75" x14ac:dyDescent="0.3">
      <c r="A1119" s="480"/>
      <c r="B1119" s="480"/>
      <c r="J1119" s="1303"/>
      <c r="K1119" s="393"/>
      <c r="L1119" s="507"/>
      <c r="N1119" s="507"/>
    </row>
  </sheetData>
  <mergeCells count="193">
    <mergeCell ref="A773:L773"/>
    <mergeCell ref="A774:L774"/>
    <mergeCell ref="A806:L806"/>
    <mergeCell ref="A301:A308"/>
    <mergeCell ref="B735:B740"/>
    <mergeCell ref="B725:B732"/>
    <mergeCell ref="A725:A732"/>
    <mergeCell ref="A693:A700"/>
    <mergeCell ref="B693:B700"/>
    <mergeCell ref="A703:A707"/>
    <mergeCell ref="B703:B707"/>
    <mergeCell ref="A710:A714"/>
    <mergeCell ref="B710:B714"/>
    <mergeCell ref="B440:B445"/>
    <mergeCell ref="A440:A445"/>
    <mergeCell ref="A685:A690"/>
    <mergeCell ref="B685:B690"/>
    <mergeCell ref="A662:A667"/>
    <mergeCell ref="B662:B667"/>
    <mergeCell ref="A670:A674"/>
    <mergeCell ref="B670:B674"/>
    <mergeCell ref="B655:B659"/>
    <mergeCell ref="A655:A659"/>
    <mergeCell ref="A628:A635"/>
    <mergeCell ref="A163:A170"/>
    <mergeCell ref="A796:A803"/>
    <mergeCell ref="B796:B803"/>
    <mergeCell ref="A815:A820"/>
    <mergeCell ref="B815:B820"/>
    <mergeCell ref="A766:A770"/>
    <mergeCell ref="B766:B770"/>
    <mergeCell ref="A776:A783"/>
    <mergeCell ref="B776:B783"/>
    <mergeCell ref="A787:A793"/>
    <mergeCell ref="B787:B793"/>
    <mergeCell ref="A743:A751"/>
    <mergeCell ref="B743:B751"/>
    <mergeCell ref="A754:A756"/>
    <mergeCell ref="B754:B756"/>
    <mergeCell ref="A759:A763"/>
    <mergeCell ref="B759:B763"/>
    <mergeCell ref="A717:A722"/>
    <mergeCell ref="B717:B722"/>
    <mergeCell ref="A735:A740"/>
    <mergeCell ref="B808:B812"/>
    <mergeCell ref="A808:A812"/>
    <mergeCell ref="A677:A681"/>
    <mergeCell ref="B677:B681"/>
    <mergeCell ref="B628:B635"/>
    <mergeCell ref="A638:A643"/>
    <mergeCell ref="B638:B643"/>
    <mergeCell ref="A646:A652"/>
    <mergeCell ref="B646:B652"/>
    <mergeCell ref="A601:A608"/>
    <mergeCell ref="B601:B608"/>
    <mergeCell ref="A611:A616"/>
    <mergeCell ref="B611:B616"/>
    <mergeCell ref="A619:A625"/>
    <mergeCell ref="B619:B625"/>
    <mergeCell ref="A571:A579"/>
    <mergeCell ref="B571:B579"/>
    <mergeCell ref="A582:A586"/>
    <mergeCell ref="B582:B586"/>
    <mergeCell ref="A591:A598"/>
    <mergeCell ref="B591:B598"/>
    <mergeCell ref="A540:A549"/>
    <mergeCell ref="B540:B549"/>
    <mergeCell ref="A552:A558"/>
    <mergeCell ref="B552:B558"/>
    <mergeCell ref="A561:A568"/>
    <mergeCell ref="B561:B568"/>
    <mergeCell ref="A589:L589"/>
    <mergeCell ref="A512:A520"/>
    <mergeCell ref="B512:B520"/>
    <mergeCell ref="A529:A537"/>
    <mergeCell ref="B529:B537"/>
    <mergeCell ref="B523:B526"/>
    <mergeCell ref="A523:A526"/>
    <mergeCell ref="A486:A492"/>
    <mergeCell ref="B486:B492"/>
    <mergeCell ref="A495:A501"/>
    <mergeCell ref="B495:B501"/>
    <mergeCell ref="B378:B384"/>
    <mergeCell ref="B368:B375"/>
    <mergeCell ref="B351:B355"/>
    <mergeCell ref="B358:B365"/>
    <mergeCell ref="B333:B341"/>
    <mergeCell ref="B325:B330"/>
    <mergeCell ref="A458:A465"/>
    <mergeCell ref="B458:B465"/>
    <mergeCell ref="B504:B509"/>
    <mergeCell ref="A504:A509"/>
    <mergeCell ref="B468:B473"/>
    <mergeCell ref="A468:A473"/>
    <mergeCell ref="B476:B483"/>
    <mergeCell ref="A476:A483"/>
    <mergeCell ref="B428:B437"/>
    <mergeCell ref="A448:A455"/>
    <mergeCell ref="B448:B455"/>
    <mergeCell ref="A494:L494"/>
    <mergeCell ref="A271:A275"/>
    <mergeCell ref="A428:A437"/>
    <mergeCell ref="A378:A384"/>
    <mergeCell ref="A368:A375"/>
    <mergeCell ref="A351:A355"/>
    <mergeCell ref="A358:A365"/>
    <mergeCell ref="A420:A425"/>
    <mergeCell ref="B420:B425"/>
    <mergeCell ref="A325:A330"/>
    <mergeCell ref="A333:A341"/>
    <mergeCell ref="A311:A315"/>
    <mergeCell ref="A318:A322"/>
    <mergeCell ref="A343:L343"/>
    <mergeCell ref="B345:B347"/>
    <mergeCell ref="A345:A347"/>
    <mergeCell ref="A409:L409"/>
    <mergeCell ref="B411:B416"/>
    <mergeCell ref="A411:A416"/>
    <mergeCell ref="B401:B406"/>
    <mergeCell ref="A401:A406"/>
    <mergeCell ref="B387:B391"/>
    <mergeCell ref="A387:A391"/>
    <mergeCell ref="B394:B398"/>
    <mergeCell ref="A394:A398"/>
    <mergeCell ref="A146:A152"/>
    <mergeCell ref="A155:A160"/>
    <mergeCell ref="A120:A125"/>
    <mergeCell ref="B120:B125"/>
    <mergeCell ref="A128:A133"/>
    <mergeCell ref="B128:B133"/>
    <mergeCell ref="A136:A143"/>
    <mergeCell ref="B146:B152"/>
    <mergeCell ref="B136:B143"/>
    <mergeCell ref="A110:A117"/>
    <mergeCell ref="B110:B117"/>
    <mergeCell ref="A69:A78"/>
    <mergeCell ref="B69:B78"/>
    <mergeCell ref="E79:F79"/>
    <mergeCell ref="A39:A48"/>
    <mergeCell ref="B39:B48"/>
    <mergeCell ref="A51:A56"/>
    <mergeCell ref="B51:B56"/>
    <mergeCell ref="A59:A66"/>
    <mergeCell ref="B59:B66"/>
    <mergeCell ref="B81:B86"/>
    <mergeCell ref="A81:A86"/>
    <mergeCell ref="A99:A106"/>
    <mergeCell ref="B99:B106"/>
    <mergeCell ref="A10:A16"/>
    <mergeCell ref="A19:A25"/>
    <mergeCell ref="A28:A36"/>
    <mergeCell ref="B28:B36"/>
    <mergeCell ref="A2:A7"/>
    <mergeCell ref="B2:B7"/>
    <mergeCell ref="B10:B16"/>
    <mergeCell ref="A108:L108"/>
    <mergeCell ref="B19:B25"/>
    <mergeCell ref="A89:A96"/>
    <mergeCell ref="B89:B96"/>
    <mergeCell ref="B318:B322"/>
    <mergeCell ref="B311:B315"/>
    <mergeCell ref="B301:B308"/>
    <mergeCell ref="B293:B298"/>
    <mergeCell ref="B286:B290"/>
    <mergeCell ref="B278:B282"/>
    <mergeCell ref="B271:B275"/>
    <mergeCell ref="B262:B268"/>
    <mergeCell ref="B244:B251"/>
    <mergeCell ref="B254:B259"/>
    <mergeCell ref="A179:A187"/>
    <mergeCell ref="A190:A198"/>
    <mergeCell ref="A173:A176"/>
    <mergeCell ref="A278:A282"/>
    <mergeCell ref="A286:A290"/>
    <mergeCell ref="A293:A298"/>
    <mergeCell ref="A254:A259"/>
    <mergeCell ref="B163:B170"/>
    <mergeCell ref="B155:B160"/>
    <mergeCell ref="B210:B214"/>
    <mergeCell ref="B235:B241"/>
    <mergeCell ref="B227:B232"/>
    <mergeCell ref="B217:B224"/>
    <mergeCell ref="B201:B207"/>
    <mergeCell ref="B190:B198"/>
    <mergeCell ref="B179:B187"/>
    <mergeCell ref="B173:B176"/>
    <mergeCell ref="A262:A268"/>
    <mergeCell ref="A227:A232"/>
    <mergeCell ref="A235:A241"/>
    <mergeCell ref="A244:A251"/>
    <mergeCell ref="A201:A207"/>
    <mergeCell ref="A210:A214"/>
    <mergeCell ref="A217:A224"/>
  </mergeCells>
  <pageMargins left="0.7" right="0.7" top="0.75" bottom="0.75" header="0.3" footer="0.3"/>
  <pageSetup paperSize="9" firstPageNumber="214748364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5"/>
  <sheetViews>
    <sheetView workbookViewId="0">
      <selection activeCell="A35" sqref="A35:XFD35"/>
    </sheetView>
  </sheetViews>
  <sheetFormatPr baseColWidth="10" defaultRowHeight="15" x14ac:dyDescent="0.25"/>
  <sheetData>
    <row r="1" spans="1:17" x14ac:dyDescent="0.25">
      <c r="Q1" s="1081" t="s">
        <v>2061</v>
      </c>
    </row>
    <row r="2" spans="1:17" ht="21" x14ac:dyDescent="0.35">
      <c r="A2" s="12" t="s">
        <v>20</v>
      </c>
      <c r="B2" s="13">
        <v>45</v>
      </c>
      <c r="C2" s="14" t="s">
        <v>21</v>
      </c>
      <c r="D2" s="15" t="s">
        <v>22</v>
      </c>
      <c r="E2" s="16" t="s">
        <v>23</v>
      </c>
      <c r="F2" s="16" t="str">
        <f t="shared" ref="F2:F9" si="0">"ce."&amp;LEFT(G2,7)&amp;"@ac-nancy-metz.fr"</f>
        <v>ce.0881369@ac-nancy-metz.fr</v>
      </c>
      <c r="G2" s="14" t="s">
        <v>24</v>
      </c>
      <c r="H2" s="14">
        <v>36</v>
      </c>
      <c r="I2" s="17">
        <f t="shared" ref="I2:I9" si="1">H2/6</f>
        <v>6</v>
      </c>
      <c r="J2" s="14">
        <f t="shared" ref="J2:J9" si="2">ROUNDUP(I2,0)</f>
        <v>6</v>
      </c>
      <c r="K2" s="18">
        <f>SUM(J2:J9)</f>
        <v>70</v>
      </c>
      <c r="L2" s="18">
        <v>70</v>
      </c>
      <c r="M2" s="19">
        <v>59</v>
      </c>
      <c r="N2" s="18"/>
    </row>
    <row r="3" spans="1:17" x14ac:dyDescent="0.25">
      <c r="A3" s="12" t="s">
        <v>20</v>
      </c>
      <c r="B3" s="13">
        <v>45</v>
      </c>
      <c r="C3" s="14" t="s">
        <v>21</v>
      </c>
      <c r="D3" s="15" t="s">
        <v>29</v>
      </c>
      <c r="E3" s="16" t="s">
        <v>30</v>
      </c>
      <c r="F3" s="16" t="str">
        <f t="shared" si="0"/>
        <v>ce.0880002@ac-nancy-metz.fr</v>
      </c>
      <c r="G3" s="14" t="s">
        <v>31</v>
      </c>
      <c r="H3" s="14">
        <v>19</v>
      </c>
      <c r="I3" s="17">
        <f t="shared" si="1"/>
        <v>3.1666666666666665</v>
      </c>
      <c r="J3" s="14">
        <f t="shared" si="2"/>
        <v>4</v>
      </c>
      <c r="K3" s="18"/>
      <c r="L3" s="18"/>
      <c r="M3" s="18"/>
      <c r="N3" s="18"/>
    </row>
    <row r="4" spans="1:17" x14ac:dyDescent="0.25">
      <c r="A4" s="12" t="s">
        <v>20</v>
      </c>
      <c r="B4" s="13">
        <v>45</v>
      </c>
      <c r="C4" s="14" t="s">
        <v>32</v>
      </c>
      <c r="D4" s="26" t="s">
        <v>33</v>
      </c>
      <c r="E4" s="16" t="s">
        <v>30</v>
      </c>
      <c r="F4" s="16" t="str">
        <f t="shared" si="0"/>
        <v>ce.0880001@ac-nancy-metz.fr</v>
      </c>
      <c r="G4" s="27" t="s">
        <v>34</v>
      </c>
      <c r="H4" s="27">
        <v>35</v>
      </c>
      <c r="I4" s="17">
        <f t="shared" si="1"/>
        <v>5.833333333333333</v>
      </c>
      <c r="J4" s="14">
        <f t="shared" si="2"/>
        <v>6</v>
      </c>
      <c r="K4" s="18"/>
      <c r="L4" s="18"/>
      <c r="M4" s="18"/>
      <c r="N4" s="18"/>
    </row>
    <row r="5" spans="1:17" x14ac:dyDescent="0.25">
      <c r="A5" s="12" t="s">
        <v>20</v>
      </c>
      <c r="B5" s="1051">
        <v>69</v>
      </c>
      <c r="C5" s="28" t="s">
        <v>35</v>
      </c>
      <c r="D5" s="29" t="s">
        <v>36</v>
      </c>
      <c r="E5" s="30" t="s">
        <v>37</v>
      </c>
      <c r="F5" s="30" t="str">
        <f t="shared" si="0"/>
        <v>ce.0880021@ac-nancy-metz.fr</v>
      </c>
      <c r="G5" s="31" t="s">
        <v>38</v>
      </c>
      <c r="H5" s="31">
        <v>120</v>
      </c>
      <c r="I5" s="17">
        <f t="shared" si="1"/>
        <v>20</v>
      </c>
      <c r="J5" s="31">
        <f t="shared" si="2"/>
        <v>20</v>
      </c>
      <c r="K5" s="32"/>
      <c r="L5" s="32"/>
      <c r="M5" s="32"/>
      <c r="N5" s="33" t="s">
        <v>39</v>
      </c>
      <c r="P5">
        <v>1</v>
      </c>
      <c r="Q5" s="1079">
        <v>12</v>
      </c>
    </row>
    <row r="6" spans="1:17" x14ac:dyDescent="0.25">
      <c r="A6" s="12" t="s">
        <v>20</v>
      </c>
      <c r="B6" s="13">
        <v>69</v>
      </c>
      <c r="C6" s="31" t="s">
        <v>21</v>
      </c>
      <c r="D6" s="29" t="s">
        <v>40</v>
      </c>
      <c r="E6" s="30" t="s">
        <v>41</v>
      </c>
      <c r="F6" s="30" t="str">
        <f t="shared" si="0"/>
        <v>ce.0881146@ac-nancy-metz.fr</v>
      </c>
      <c r="G6" s="31" t="s">
        <v>42</v>
      </c>
      <c r="H6" s="31">
        <v>64</v>
      </c>
      <c r="I6" s="17">
        <f t="shared" si="1"/>
        <v>10.666666666666666</v>
      </c>
      <c r="J6" s="31">
        <f t="shared" si="2"/>
        <v>11</v>
      </c>
      <c r="K6" s="32"/>
      <c r="L6" s="32"/>
      <c r="M6" s="32"/>
      <c r="N6" s="32"/>
      <c r="Q6" s="1079"/>
    </row>
    <row r="7" spans="1:17" x14ac:dyDescent="0.25">
      <c r="A7" s="12" t="s">
        <v>20</v>
      </c>
      <c r="B7" s="13">
        <v>69</v>
      </c>
      <c r="C7" s="31" t="s">
        <v>21</v>
      </c>
      <c r="D7" s="29" t="s">
        <v>43</v>
      </c>
      <c r="E7" s="30" t="s">
        <v>41</v>
      </c>
      <c r="F7" s="30" t="str">
        <f t="shared" si="0"/>
        <v>ce.0880150@ac-nancy-metz.fr</v>
      </c>
      <c r="G7" s="31" t="s">
        <v>44</v>
      </c>
      <c r="H7" s="31">
        <v>47</v>
      </c>
      <c r="I7" s="17">
        <f t="shared" si="1"/>
        <v>7.833333333333333</v>
      </c>
      <c r="J7" s="31">
        <f t="shared" si="2"/>
        <v>8</v>
      </c>
      <c r="K7" s="32"/>
      <c r="L7" s="32"/>
      <c r="M7" s="32"/>
      <c r="N7" s="32"/>
      <c r="Q7" s="1079"/>
    </row>
    <row r="8" spans="1:17" x14ac:dyDescent="0.25">
      <c r="A8" s="12" t="s">
        <v>20</v>
      </c>
      <c r="B8" s="13">
        <v>69</v>
      </c>
      <c r="C8" s="31" t="s">
        <v>45</v>
      </c>
      <c r="D8" s="29" t="s">
        <v>46</v>
      </c>
      <c r="E8" s="30" t="s">
        <v>37</v>
      </c>
      <c r="F8" s="30" t="str">
        <f t="shared" si="0"/>
        <v>ce.0881119@ac-nancy-metz.fr</v>
      </c>
      <c r="G8" s="35" t="s">
        <v>47</v>
      </c>
      <c r="H8" s="35">
        <v>40</v>
      </c>
      <c r="I8" s="17">
        <f t="shared" si="1"/>
        <v>6.666666666666667</v>
      </c>
      <c r="J8" s="31">
        <f t="shared" si="2"/>
        <v>7</v>
      </c>
      <c r="K8" s="32"/>
      <c r="L8" s="32"/>
      <c r="M8" s="32"/>
      <c r="N8" s="32"/>
      <c r="Q8" s="1079"/>
    </row>
    <row r="9" spans="1:17" x14ac:dyDescent="0.25">
      <c r="A9" s="36" t="s">
        <v>48</v>
      </c>
      <c r="B9" s="588" t="s">
        <v>49</v>
      </c>
      <c r="C9" s="14" t="s">
        <v>50</v>
      </c>
      <c r="D9" s="15" t="s">
        <v>51</v>
      </c>
      <c r="E9" s="16" t="s">
        <v>52</v>
      </c>
      <c r="F9" s="16" t="str">
        <f t="shared" si="0"/>
        <v>ce.0880004@ac-nancy-metz.fr</v>
      </c>
      <c r="G9" s="14" t="s">
        <v>53</v>
      </c>
      <c r="H9" s="14">
        <v>46</v>
      </c>
      <c r="I9" s="17">
        <f t="shared" si="1"/>
        <v>7.666666666666667</v>
      </c>
      <c r="J9" s="14">
        <f t="shared" si="2"/>
        <v>8</v>
      </c>
      <c r="K9" s="18"/>
      <c r="L9" s="18"/>
      <c r="M9" s="18"/>
      <c r="N9" s="18"/>
      <c r="Q9" s="1079"/>
    </row>
    <row r="10" spans="1:17" x14ac:dyDescent="0.25">
      <c r="Q10" s="1079"/>
    </row>
    <row r="11" spans="1:17" x14ac:dyDescent="0.25">
      <c r="Q11" s="1079"/>
    </row>
    <row r="12" spans="1:17" x14ac:dyDescent="0.25">
      <c r="A12" s="12" t="s">
        <v>335</v>
      </c>
      <c r="B12" s="47">
        <v>41</v>
      </c>
      <c r="C12" s="200" t="s">
        <v>21</v>
      </c>
      <c r="D12" s="201" t="s">
        <v>336</v>
      </c>
      <c r="E12" s="202" t="s">
        <v>337</v>
      </c>
      <c r="F12" s="202" t="str">
        <f t="shared" ref="F12:F17" si="3">"ce."&amp;LEFT(G12,7)&amp;"@ac-nancy-metz.fr"</f>
        <v>ce.0570097@ac-nancy-metz.fr</v>
      </c>
      <c r="G12" s="200" t="s">
        <v>338</v>
      </c>
      <c r="H12" s="200">
        <v>37</v>
      </c>
      <c r="I12" s="62">
        <f t="shared" ref="I12:I17" si="4">H12/6</f>
        <v>6.166666666666667</v>
      </c>
      <c r="J12" s="200">
        <f t="shared" ref="J12:J14" si="5">ROUNDUP(I12,0)</f>
        <v>7</v>
      </c>
      <c r="K12" s="203">
        <f>SUM(J12:J17)</f>
        <v>77</v>
      </c>
      <c r="L12" s="126"/>
      <c r="M12" s="127">
        <v>0</v>
      </c>
      <c r="N12" s="126"/>
      <c r="Q12" s="1079"/>
    </row>
    <row r="13" spans="1:17" x14ac:dyDescent="0.25">
      <c r="A13" s="12" t="s">
        <v>341</v>
      </c>
      <c r="B13" s="47">
        <v>41</v>
      </c>
      <c r="C13" s="200" t="s">
        <v>21</v>
      </c>
      <c r="D13" s="201" t="s">
        <v>342</v>
      </c>
      <c r="E13" s="202" t="s">
        <v>343</v>
      </c>
      <c r="F13" s="202" t="str">
        <f t="shared" si="3"/>
        <v>ce.0572816@ac-nancy-metz.fr</v>
      </c>
      <c r="G13" s="200" t="s">
        <v>344</v>
      </c>
      <c r="H13" s="200">
        <v>55</v>
      </c>
      <c r="I13" s="62">
        <f t="shared" si="4"/>
        <v>9.1666666666666661</v>
      </c>
      <c r="J13" s="200">
        <f t="shared" si="5"/>
        <v>10</v>
      </c>
      <c r="K13" s="203"/>
      <c r="L13" s="203">
        <v>77</v>
      </c>
      <c r="M13" s="203">
        <v>0</v>
      </c>
      <c r="N13" s="203"/>
      <c r="P13">
        <v>12</v>
      </c>
      <c r="Q13" s="1080">
        <v>1</v>
      </c>
    </row>
    <row r="14" spans="1:17" x14ac:dyDescent="0.25">
      <c r="A14" s="12" t="s">
        <v>341</v>
      </c>
      <c r="B14" s="1050" t="s">
        <v>345</v>
      </c>
      <c r="C14" s="140" t="s">
        <v>35</v>
      </c>
      <c r="D14" s="201" t="s">
        <v>342</v>
      </c>
      <c r="E14" s="202" t="s">
        <v>343</v>
      </c>
      <c r="F14" s="202" t="str">
        <f t="shared" si="3"/>
        <v>ce.0570094@ac-nancy-metz.fr</v>
      </c>
      <c r="G14" s="200" t="s">
        <v>346</v>
      </c>
      <c r="H14" s="200">
        <v>106</v>
      </c>
      <c r="I14" s="62">
        <f t="shared" si="4"/>
        <v>17.666666666666668</v>
      </c>
      <c r="J14" s="200">
        <f t="shared" si="5"/>
        <v>18</v>
      </c>
      <c r="K14" s="203"/>
      <c r="L14" s="203"/>
      <c r="M14" s="203"/>
      <c r="N14" s="176" t="s">
        <v>347</v>
      </c>
      <c r="Q14" s="1079"/>
    </row>
    <row r="15" spans="1:17" x14ac:dyDescent="0.25">
      <c r="A15" s="843" t="s">
        <v>341</v>
      </c>
      <c r="B15" s="588">
        <v>13</v>
      </c>
      <c r="C15" s="1055" t="s">
        <v>50</v>
      </c>
      <c r="D15" s="1056" t="s">
        <v>348</v>
      </c>
      <c r="E15" s="1057" t="s">
        <v>349</v>
      </c>
      <c r="F15" s="1052" t="str">
        <f t="shared" si="3"/>
        <v>ce.0570081@ac-nancy-metz.fr</v>
      </c>
      <c r="G15" s="1053" t="s">
        <v>350</v>
      </c>
      <c r="H15" s="1053">
        <v>42</v>
      </c>
      <c r="I15" s="779">
        <f t="shared" si="4"/>
        <v>7</v>
      </c>
      <c r="J15" s="1053">
        <v>14</v>
      </c>
      <c r="K15" s="1054"/>
      <c r="L15" s="1054"/>
      <c r="M15" s="1054"/>
      <c r="N15" s="1054"/>
      <c r="Q15" s="1079"/>
    </row>
    <row r="16" spans="1:17" x14ac:dyDescent="0.25">
      <c r="A16" s="843" t="s">
        <v>341</v>
      </c>
      <c r="B16" s="588">
        <v>13</v>
      </c>
      <c r="C16" s="1055" t="s">
        <v>21</v>
      </c>
      <c r="D16" s="1056" t="s">
        <v>352</v>
      </c>
      <c r="E16" s="1057" t="s">
        <v>349</v>
      </c>
      <c r="F16" s="1052" t="str">
        <f t="shared" si="3"/>
        <v>ce.0572815@ac-nancy-metz.fr</v>
      </c>
      <c r="G16" s="1053" t="s">
        <v>353</v>
      </c>
      <c r="H16" s="1053">
        <v>51</v>
      </c>
      <c r="I16" s="779">
        <f t="shared" si="4"/>
        <v>8.5</v>
      </c>
      <c r="J16" s="1053">
        <v>17</v>
      </c>
      <c r="K16" s="1054"/>
      <c r="L16" s="1054"/>
      <c r="M16" s="1054"/>
      <c r="N16" s="1054"/>
      <c r="Q16" s="1079"/>
    </row>
    <row r="17" spans="1:17" x14ac:dyDescent="0.25">
      <c r="A17" s="843" t="s">
        <v>341</v>
      </c>
      <c r="B17" s="588">
        <v>13</v>
      </c>
      <c r="C17" s="1055" t="s">
        <v>21</v>
      </c>
      <c r="D17" s="1056" t="s">
        <v>354</v>
      </c>
      <c r="E17" s="1057" t="s">
        <v>355</v>
      </c>
      <c r="F17" s="1052" t="str">
        <f t="shared" si="3"/>
        <v>ce.0572691@ac-nancy-metz.fr</v>
      </c>
      <c r="G17" s="1053" t="s">
        <v>356</v>
      </c>
      <c r="H17" s="1053">
        <v>30</v>
      </c>
      <c r="I17" s="779">
        <f t="shared" si="4"/>
        <v>5</v>
      </c>
      <c r="J17" s="1053">
        <v>11</v>
      </c>
      <c r="K17" s="1054"/>
      <c r="L17" s="1054"/>
      <c r="M17" s="1054"/>
      <c r="N17" s="1054"/>
      <c r="Q17" s="1079"/>
    </row>
    <row r="18" spans="1:17" x14ac:dyDescent="0.25">
      <c r="Q18" s="1079"/>
    </row>
    <row r="19" spans="1:17" ht="21" x14ac:dyDescent="0.35">
      <c r="A19" s="12" t="s">
        <v>56</v>
      </c>
      <c r="B19" s="47">
        <v>1</v>
      </c>
      <c r="C19" s="227" t="s">
        <v>21</v>
      </c>
      <c r="D19" s="228" t="s">
        <v>57</v>
      </c>
      <c r="E19" s="229" t="s">
        <v>58</v>
      </c>
      <c r="F19" s="229" t="str">
        <f t="shared" ref="F19:F24" si="6">"ce."&amp;LEFT(G19,7)&amp;"@ac-nancy-metz.fr"</f>
        <v>ce.0540115@ac-nancy-metz.fr</v>
      </c>
      <c r="G19" s="227" t="s">
        <v>59</v>
      </c>
      <c r="H19" s="227">
        <v>38</v>
      </c>
      <c r="I19" s="227">
        <f t="shared" ref="I19:I24" si="7">H19/6</f>
        <v>6.333333333333333</v>
      </c>
      <c r="J19" s="227">
        <f t="shared" ref="J19:J24" si="8">ROUNDUP(I19,0)</f>
        <v>7</v>
      </c>
      <c r="K19" s="230">
        <f>SUM(J19:J24)</f>
        <v>65</v>
      </c>
      <c r="L19" s="230">
        <v>65</v>
      </c>
      <c r="M19" s="231">
        <v>50</v>
      </c>
      <c r="N19" s="230"/>
      <c r="Q19" s="1079"/>
    </row>
    <row r="20" spans="1:17" x14ac:dyDescent="0.25">
      <c r="A20" s="12" t="s">
        <v>63</v>
      </c>
      <c r="B20" s="47">
        <v>1</v>
      </c>
      <c r="C20" s="227" t="s">
        <v>21</v>
      </c>
      <c r="D20" s="228" t="s">
        <v>43</v>
      </c>
      <c r="E20" s="229" t="s">
        <v>58</v>
      </c>
      <c r="F20" s="229" t="str">
        <f t="shared" si="6"/>
        <v>ce.0540008@ac-nancy-metz.fr</v>
      </c>
      <c r="G20" s="227" t="s">
        <v>64</v>
      </c>
      <c r="H20" s="227">
        <v>30</v>
      </c>
      <c r="I20" s="227">
        <f t="shared" si="7"/>
        <v>5</v>
      </c>
      <c r="J20" s="227">
        <f t="shared" si="8"/>
        <v>5</v>
      </c>
      <c r="K20" s="230"/>
      <c r="L20" s="230"/>
      <c r="M20" s="230"/>
      <c r="N20" s="230"/>
      <c r="Q20" s="1079"/>
    </row>
    <row r="21" spans="1:17" x14ac:dyDescent="0.25">
      <c r="A21" s="12" t="s">
        <v>63</v>
      </c>
      <c r="B21" s="1050" t="s">
        <v>65</v>
      </c>
      <c r="C21" s="227" t="s">
        <v>50</v>
      </c>
      <c r="D21" s="228" t="s">
        <v>66</v>
      </c>
      <c r="E21" s="229" t="s">
        <v>58</v>
      </c>
      <c r="F21" s="229" t="str">
        <f t="shared" si="6"/>
        <v>ce.0541286@ac-nancy-metz.fr</v>
      </c>
      <c r="G21" s="227" t="s">
        <v>67</v>
      </c>
      <c r="H21" s="227">
        <v>112</v>
      </c>
      <c r="I21" s="227">
        <f t="shared" si="7"/>
        <v>18.666666666666668</v>
      </c>
      <c r="J21" s="227">
        <f t="shared" si="8"/>
        <v>19</v>
      </c>
      <c r="K21" s="230"/>
      <c r="L21" s="230"/>
      <c r="M21" s="230"/>
      <c r="N21" s="1049" t="s">
        <v>68</v>
      </c>
      <c r="P21">
        <v>2</v>
      </c>
      <c r="Q21" s="1079">
        <v>15</v>
      </c>
    </row>
    <row r="22" spans="1:17" x14ac:dyDescent="0.25">
      <c r="A22" s="12" t="s">
        <v>63</v>
      </c>
      <c r="B22" s="47">
        <v>17</v>
      </c>
      <c r="C22" s="824" t="s">
        <v>21</v>
      </c>
      <c r="D22" s="825" t="s">
        <v>69</v>
      </c>
      <c r="E22" s="826" t="s">
        <v>70</v>
      </c>
      <c r="F22" s="826" t="str">
        <f t="shared" si="6"/>
        <v>ce.0540025@ac-nancy-metz.fr</v>
      </c>
      <c r="G22" s="824" t="s">
        <v>71</v>
      </c>
      <c r="H22" s="824">
        <v>57</v>
      </c>
      <c r="I22" s="227">
        <f t="shared" si="7"/>
        <v>9.5</v>
      </c>
      <c r="J22" s="824">
        <f t="shared" si="8"/>
        <v>10</v>
      </c>
      <c r="K22" s="827"/>
      <c r="L22" s="827"/>
      <c r="M22" s="827"/>
      <c r="N22" s="827"/>
      <c r="Q22" s="1079"/>
    </row>
    <row r="23" spans="1:17" x14ac:dyDescent="0.25">
      <c r="A23" s="12" t="s">
        <v>63</v>
      </c>
      <c r="B23" s="47">
        <v>17</v>
      </c>
      <c r="C23" s="824" t="s">
        <v>21</v>
      </c>
      <c r="D23" s="825" t="s">
        <v>72</v>
      </c>
      <c r="E23" s="826" t="s">
        <v>73</v>
      </c>
      <c r="F23" s="826" t="str">
        <f t="shared" si="6"/>
        <v>ce.0541331@ac-nancy-metz.fr</v>
      </c>
      <c r="G23" s="824" t="s">
        <v>74</v>
      </c>
      <c r="H23" s="824">
        <v>37</v>
      </c>
      <c r="I23" s="227">
        <f t="shared" si="7"/>
        <v>6.166666666666667</v>
      </c>
      <c r="J23" s="824">
        <f t="shared" si="8"/>
        <v>7</v>
      </c>
      <c r="K23" s="827"/>
      <c r="L23" s="827"/>
      <c r="M23" s="827"/>
      <c r="N23" s="827"/>
      <c r="Q23" s="1079"/>
    </row>
    <row r="24" spans="1:17" x14ac:dyDescent="0.25">
      <c r="A24" s="12" t="s">
        <v>63</v>
      </c>
      <c r="B24" s="47">
        <v>17</v>
      </c>
      <c r="C24" s="828" t="s">
        <v>35</v>
      </c>
      <c r="D24" s="825" t="s">
        <v>75</v>
      </c>
      <c r="E24" s="826" t="s">
        <v>73</v>
      </c>
      <c r="F24" s="826" t="str">
        <f t="shared" si="6"/>
        <v>ce.0540076@ac-nancy-metz.fr</v>
      </c>
      <c r="G24" s="824" t="s">
        <v>76</v>
      </c>
      <c r="H24" s="824">
        <v>102</v>
      </c>
      <c r="I24" s="227">
        <f t="shared" si="7"/>
        <v>17</v>
      </c>
      <c r="J24" s="824">
        <f t="shared" si="8"/>
        <v>17</v>
      </c>
      <c r="K24" s="827"/>
      <c r="L24" s="827"/>
      <c r="M24" s="827"/>
      <c r="N24" s="827"/>
      <c r="Q24" s="1079"/>
    </row>
    <row r="25" spans="1:17" x14ac:dyDescent="0.25">
      <c r="Q25" s="1079"/>
    </row>
    <row r="26" spans="1:17" x14ac:dyDescent="0.25">
      <c r="A26" s="12" t="s">
        <v>250</v>
      </c>
      <c r="B26" s="68">
        <v>49</v>
      </c>
      <c r="C26" s="814" t="s">
        <v>21</v>
      </c>
      <c r="D26" s="815" t="s">
        <v>405</v>
      </c>
      <c r="E26" s="816" t="s">
        <v>406</v>
      </c>
      <c r="F26" s="817" t="str">
        <f t="shared" ref="F26:F32" si="9">"ce."&amp;LEFT(G26,7)&amp;"@ac-nancy-metz.fr"</f>
        <v>ce.0573361@ac-nancy-metz.fr</v>
      </c>
      <c r="G26" s="713" t="s">
        <v>407</v>
      </c>
      <c r="H26" s="713">
        <v>25</v>
      </c>
      <c r="I26" s="715">
        <f t="shared" ref="I26:I32" si="10">H26/6</f>
        <v>4.166666666666667</v>
      </c>
      <c r="J26" s="713">
        <f t="shared" ref="J26:J30" si="11">ROUNDUP(I26,0)</f>
        <v>5</v>
      </c>
      <c r="K26" s="716">
        <f>SUM(J26:J32)</f>
        <v>69</v>
      </c>
      <c r="L26" s="716">
        <v>69</v>
      </c>
      <c r="M26" s="823">
        <v>0</v>
      </c>
      <c r="N26" s="716"/>
      <c r="Q26" s="1079"/>
    </row>
    <row r="27" spans="1:17" x14ac:dyDescent="0.25">
      <c r="A27" s="12" t="s">
        <v>259</v>
      </c>
      <c r="B27" s="68">
        <v>49</v>
      </c>
      <c r="C27" s="818" t="s">
        <v>35</v>
      </c>
      <c r="D27" s="815" t="s">
        <v>411</v>
      </c>
      <c r="E27" s="816" t="s">
        <v>406</v>
      </c>
      <c r="F27" s="817" t="str">
        <f t="shared" si="9"/>
        <v>ce.0573326@ac-nancy-metz.fr</v>
      </c>
      <c r="G27" s="819" t="s">
        <v>412</v>
      </c>
      <c r="H27" s="819">
        <v>52</v>
      </c>
      <c r="I27" s="715">
        <f t="shared" si="10"/>
        <v>8.6666666666666661</v>
      </c>
      <c r="J27" s="713">
        <f t="shared" si="11"/>
        <v>9</v>
      </c>
      <c r="K27" s="716"/>
      <c r="L27" s="716"/>
      <c r="M27" s="716"/>
      <c r="N27" s="716"/>
      <c r="Q27" s="1079"/>
    </row>
    <row r="28" spans="1:17" x14ac:dyDescent="0.25">
      <c r="A28" s="12" t="s">
        <v>259</v>
      </c>
      <c r="B28" s="588" t="s">
        <v>413</v>
      </c>
      <c r="C28" s="814" t="s">
        <v>21</v>
      </c>
      <c r="D28" s="815" t="s">
        <v>414</v>
      </c>
      <c r="E28" s="816" t="s">
        <v>415</v>
      </c>
      <c r="F28" s="817" t="str">
        <f t="shared" si="9"/>
        <v>ce.0572020@ac-nancy-metz.fr</v>
      </c>
      <c r="G28" s="713" t="s">
        <v>416</v>
      </c>
      <c r="H28" s="713">
        <v>31</v>
      </c>
      <c r="I28" s="715">
        <f t="shared" si="10"/>
        <v>5.166666666666667</v>
      </c>
      <c r="J28" s="713">
        <f t="shared" si="11"/>
        <v>6</v>
      </c>
      <c r="K28" s="716"/>
      <c r="L28" s="716"/>
      <c r="M28" s="716"/>
      <c r="N28" s="716"/>
      <c r="P28">
        <v>15</v>
      </c>
      <c r="Q28" s="1079">
        <v>2</v>
      </c>
    </row>
    <row r="29" spans="1:17" x14ac:dyDescent="0.25">
      <c r="A29" s="12" t="s">
        <v>259</v>
      </c>
      <c r="B29" s="924">
        <v>49</v>
      </c>
      <c r="C29" s="814" t="s">
        <v>32</v>
      </c>
      <c r="D29" s="815" t="s">
        <v>417</v>
      </c>
      <c r="E29" s="816" t="s">
        <v>253</v>
      </c>
      <c r="F29" s="816" t="str">
        <f t="shared" si="9"/>
        <v>ce.0570100@ac-nancy-metz.fr</v>
      </c>
      <c r="G29" s="713" t="s">
        <v>418</v>
      </c>
      <c r="H29" s="713">
        <v>95</v>
      </c>
      <c r="I29" s="715">
        <f t="shared" si="10"/>
        <v>15.833333333333334</v>
      </c>
      <c r="J29" s="713">
        <f t="shared" si="11"/>
        <v>16</v>
      </c>
      <c r="K29" s="716"/>
      <c r="L29" s="716"/>
      <c r="M29" s="716"/>
      <c r="N29" s="1049" t="s">
        <v>419</v>
      </c>
      <c r="Q29" s="1079"/>
    </row>
    <row r="30" spans="1:17" x14ac:dyDescent="0.25">
      <c r="A30" s="12" t="s">
        <v>259</v>
      </c>
      <c r="B30" s="68">
        <v>49</v>
      </c>
      <c r="C30" s="814" t="s">
        <v>21</v>
      </c>
      <c r="D30" s="815" t="s">
        <v>420</v>
      </c>
      <c r="E30" s="816" t="s">
        <v>421</v>
      </c>
      <c r="F30" s="820" t="str">
        <f t="shared" si="9"/>
        <v>ce.0572496@ac-nancy-metz.fr</v>
      </c>
      <c r="G30" s="713" t="s">
        <v>422</v>
      </c>
      <c r="H30" s="713">
        <v>27</v>
      </c>
      <c r="I30" s="715">
        <f t="shared" si="10"/>
        <v>4.5</v>
      </c>
      <c r="J30" s="713">
        <f t="shared" si="11"/>
        <v>5</v>
      </c>
      <c r="K30" s="716"/>
      <c r="L30" s="716"/>
      <c r="M30" s="716"/>
      <c r="N30" s="716"/>
      <c r="Q30" s="1079"/>
    </row>
    <row r="31" spans="1:17" x14ac:dyDescent="0.25">
      <c r="A31" s="843" t="s">
        <v>259</v>
      </c>
      <c r="B31" s="588">
        <v>15</v>
      </c>
      <c r="C31" s="1058" t="s">
        <v>21</v>
      </c>
      <c r="D31" s="1059" t="s">
        <v>423</v>
      </c>
      <c r="E31" s="1060" t="s">
        <v>424</v>
      </c>
      <c r="F31" s="914" t="str">
        <f t="shared" si="9"/>
        <v>ce.0572183@ac-nancy-metz.fr</v>
      </c>
      <c r="G31" s="849" t="s">
        <v>425</v>
      </c>
      <c r="H31" s="849">
        <v>47</v>
      </c>
      <c r="I31" s="850">
        <f t="shared" si="10"/>
        <v>7.833333333333333</v>
      </c>
      <c r="J31" s="849">
        <v>15</v>
      </c>
      <c r="K31" s="851"/>
      <c r="L31" s="851"/>
      <c r="M31" s="851"/>
      <c r="N31" s="851"/>
      <c r="Q31" s="1079"/>
    </row>
    <row r="32" spans="1:17" x14ac:dyDescent="0.25">
      <c r="A32" s="843" t="s">
        <v>259</v>
      </c>
      <c r="B32" s="588">
        <v>15</v>
      </c>
      <c r="C32" s="1058" t="s">
        <v>21</v>
      </c>
      <c r="D32" s="1059" t="s">
        <v>427</v>
      </c>
      <c r="E32" s="1060" t="s">
        <v>428</v>
      </c>
      <c r="F32" s="848" t="str">
        <f t="shared" si="9"/>
        <v>ce.0570093@ac-nancy-metz.fr</v>
      </c>
      <c r="G32" s="849" t="s">
        <v>429</v>
      </c>
      <c r="H32" s="849">
        <v>40</v>
      </c>
      <c r="I32" s="850">
        <f t="shared" si="10"/>
        <v>6.666666666666667</v>
      </c>
      <c r="J32" s="849">
        <v>13</v>
      </c>
      <c r="K32" s="851"/>
      <c r="L32" s="851"/>
      <c r="M32" s="851"/>
      <c r="N32" s="851"/>
    </row>
    <row r="35" spans="1:27" s="507" customFormat="1" ht="33.75" customHeight="1" x14ac:dyDescent="0.25">
      <c r="A35" s="206" t="s">
        <v>839</v>
      </c>
      <c r="B35" s="206"/>
      <c r="C35" s="206" t="s">
        <v>840</v>
      </c>
      <c r="D35" s="206"/>
      <c r="E35" s="206"/>
      <c r="F35" s="207"/>
      <c r="G35" s="207"/>
      <c r="H35" s="207"/>
      <c r="I35" s="207"/>
      <c r="J35" s="207"/>
      <c r="K35" s="207"/>
      <c r="L35" s="372">
        <f t="shared" ref="L35" si="12">K35/6</f>
        <v>0</v>
      </c>
      <c r="M35" s="207"/>
      <c r="N35" s="210"/>
      <c r="O35" s="210"/>
      <c r="P35" s="210"/>
      <c r="Q35" s="210"/>
      <c r="R35" s="211"/>
      <c r="S35" s="210"/>
      <c r="T35" s="210"/>
      <c r="U35" s="210"/>
      <c r="V35" s="373"/>
      <c r="W35" s="588"/>
      <c r="X35" s="207"/>
      <c r="AA35" s="4"/>
    </row>
  </sheetData>
  <hyperlinks>
    <hyperlink ref="F29" r:id="rId1" display="mailto:ce.0570100@ac-nancy-metz.fr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9"/>
  <sheetViews>
    <sheetView workbookViewId="0">
      <selection activeCell="A14" sqref="A14:B19"/>
    </sheetView>
  </sheetViews>
  <sheetFormatPr baseColWidth="10" defaultRowHeight="15" x14ac:dyDescent="0.25"/>
  <cols>
    <col min="1" max="1" width="23" bestFit="1" customWidth="1"/>
    <col min="2" max="2" width="37.28515625" bestFit="1" customWidth="1"/>
    <col min="3" max="3" width="39.28515625" bestFit="1" customWidth="1"/>
  </cols>
  <sheetData>
    <row r="3" spans="1:5" ht="28.5" customHeight="1" x14ac:dyDescent="0.25">
      <c r="A3" s="975" t="s">
        <v>2028</v>
      </c>
      <c r="B3" s="976" t="s">
        <v>2029</v>
      </c>
      <c r="C3" s="976" t="s">
        <v>2030</v>
      </c>
      <c r="D3" s="973"/>
      <c r="E3" s="973"/>
    </row>
    <row r="4" spans="1:5" x14ac:dyDescent="0.25">
      <c r="A4" s="977"/>
      <c r="B4" s="12"/>
      <c r="C4" s="12"/>
    </row>
    <row r="5" spans="1:5" x14ac:dyDescent="0.25">
      <c r="A5" s="977" t="s">
        <v>2031</v>
      </c>
      <c r="B5" s="12" t="s">
        <v>2032</v>
      </c>
      <c r="C5" s="976" t="s">
        <v>2033</v>
      </c>
    </row>
    <row r="6" spans="1:5" x14ac:dyDescent="0.25">
      <c r="A6" s="977"/>
      <c r="B6" s="12"/>
      <c r="C6" s="12"/>
    </row>
    <row r="7" spans="1:5" x14ac:dyDescent="0.25">
      <c r="A7" s="977" t="s">
        <v>2034</v>
      </c>
      <c r="B7" s="12" t="s">
        <v>2035</v>
      </c>
      <c r="C7" s="976" t="s">
        <v>2036</v>
      </c>
    </row>
    <row r="8" spans="1:5" x14ac:dyDescent="0.25">
      <c r="A8" s="977"/>
      <c r="B8" s="12"/>
      <c r="C8" s="12"/>
    </row>
    <row r="9" spans="1:5" x14ac:dyDescent="0.25">
      <c r="A9" s="977" t="s">
        <v>2037</v>
      </c>
      <c r="B9" s="12" t="s">
        <v>2038</v>
      </c>
      <c r="C9" s="976" t="s">
        <v>2039</v>
      </c>
    </row>
    <row r="12" spans="1:5" x14ac:dyDescent="0.25">
      <c r="A12" s="974" t="s">
        <v>2052</v>
      </c>
    </row>
    <row r="14" spans="1:5" s="507" customFormat="1" x14ac:dyDescent="0.25">
      <c r="A14" s="12" t="s">
        <v>2049</v>
      </c>
      <c r="B14" s="978" t="s">
        <v>2051</v>
      </c>
    </row>
    <row r="15" spans="1:5" x14ac:dyDescent="0.25">
      <c r="A15" s="12" t="s">
        <v>2040</v>
      </c>
      <c r="B15" s="12" t="s">
        <v>2041</v>
      </c>
    </row>
    <row r="16" spans="1:5" x14ac:dyDescent="0.25">
      <c r="A16" s="12" t="s">
        <v>2042</v>
      </c>
      <c r="B16" s="12" t="s">
        <v>2043</v>
      </c>
    </row>
    <row r="17" spans="1:2" x14ac:dyDescent="0.25">
      <c r="A17" s="12" t="s">
        <v>2050</v>
      </c>
      <c r="B17" s="12" t="s">
        <v>2044</v>
      </c>
    </row>
    <row r="18" spans="1:2" x14ac:dyDescent="0.25">
      <c r="A18" s="12" t="s">
        <v>2045</v>
      </c>
      <c r="B18" s="12" t="s">
        <v>2046</v>
      </c>
    </row>
    <row r="19" spans="1:2" x14ac:dyDescent="0.25">
      <c r="A19" s="12" t="s">
        <v>2047</v>
      </c>
      <c r="B19" s="12" t="s">
        <v>2048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0"/>
  <sheetViews>
    <sheetView topLeftCell="A13" workbookViewId="0">
      <selection activeCell="A30" sqref="A30:T30"/>
    </sheetView>
  </sheetViews>
  <sheetFormatPr baseColWidth="10" defaultRowHeight="15" x14ac:dyDescent="0.25"/>
  <sheetData>
    <row r="1" spans="1:24" s="507" customFormat="1" x14ac:dyDescent="0.25">
      <c r="A1" s="904" t="s">
        <v>2005</v>
      </c>
    </row>
    <row r="2" spans="1:24" s="507" customFormat="1" x14ac:dyDescent="0.25"/>
    <row r="4" spans="1:24" s="991" customFormat="1" ht="30" customHeight="1" x14ac:dyDescent="0.25">
      <c r="A4" s="981">
        <v>71</v>
      </c>
      <c r="B4" s="982" t="s">
        <v>21</v>
      </c>
      <c r="C4" s="982"/>
      <c r="D4" s="983" t="s">
        <v>857</v>
      </c>
      <c r="E4" s="984" t="s">
        <v>858</v>
      </c>
      <c r="F4" s="984" t="str">
        <f t="shared" ref="F4:F8" si="0">"ce."&amp;LEFT(G4,7)&amp;"@ac-nancy-metz.fr"</f>
        <v>ce.0572690@ac-nancy-metz.fr</v>
      </c>
      <c r="G4" s="982" t="s">
        <v>859</v>
      </c>
      <c r="H4" s="985">
        <f t="shared" ref="H4:H8" si="1">(I4+12)</f>
        <v>63</v>
      </c>
      <c r="I4" s="982">
        <v>51</v>
      </c>
      <c r="J4" s="985">
        <f t="shared" ref="J4:J8" si="2">H4/4</f>
        <v>15.75</v>
      </c>
      <c r="K4" s="982">
        <f t="shared" ref="K4:K8" si="3">ROUNDUP(J4,0)</f>
        <v>16</v>
      </c>
      <c r="L4" s="982">
        <f>K4+K5+K6+K7+K8</f>
        <v>81</v>
      </c>
      <c r="M4" s="982">
        <v>0</v>
      </c>
      <c r="N4" s="982">
        <v>0</v>
      </c>
      <c r="O4" s="986"/>
      <c r="P4" s="987" t="s">
        <v>1993</v>
      </c>
      <c r="Q4" s="988" t="s">
        <v>1994</v>
      </c>
      <c r="R4" s="989">
        <v>44677</v>
      </c>
      <c r="S4" s="989">
        <v>44679</v>
      </c>
      <c r="T4" s="898" t="s">
        <v>992</v>
      </c>
      <c r="U4" s="990" t="s">
        <v>1995</v>
      </c>
      <c r="V4" s="899" t="s">
        <v>1996</v>
      </c>
      <c r="W4" s="903" t="s">
        <v>257</v>
      </c>
      <c r="X4" s="900" t="s">
        <v>174</v>
      </c>
    </row>
    <row r="5" spans="1:24" s="991" customFormat="1" ht="30" customHeight="1" x14ac:dyDescent="0.25">
      <c r="A5" s="981">
        <v>71</v>
      </c>
      <c r="B5" s="982" t="s">
        <v>35</v>
      </c>
      <c r="C5" s="982"/>
      <c r="D5" s="983" t="s">
        <v>928</v>
      </c>
      <c r="E5" s="984" t="s">
        <v>858</v>
      </c>
      <c r="F5" s="984" t="str">
        <f t="shared" si="0"/>
        <v>ce.0572022@ac-nancy-metz.fr</v>
      </c>
      <c r="G5" s="982" t="s">
        <v>929</v>
      </c>
      <c r="H5" s="985">
        <f t="shared" si="1"/>
        <v>102</v>
      </c>
      <c r="I5" s="982">
        <v>90</v>
      </c>
      <c r="J5" s="985">
        <f t="shared" si="2"/>
        <v>25.5</v>
      </c>
      <c r="K5" s="982">
        <f t="shared" si="3"/>
        <v>26</v>
      </c>
      <c r="L5" s="982"/>
      <c r="M5" s="982"/>
      <c r="N5" s="982"/>
      <c r="O5" s="992" t="s">
        <v>1997</v>
      </c>
      <c r="P5" s="987"/>
      <c r="Q5" s="982" t="s">
        <v>1998</v>
      </c>
      <c r="R5" s="993"/>
      <c r="S5" s="993"/>
      <c r="T5" s="994">
        <v>44697</v>
      </c>
      <c r="U5" s="995" t="s">
        <v>1999</v>
      </c>
      <c r="V5" s="899" t="s">
        <v>2000</v>
      </c>
      <c r="W5" s="903" t="s">
        <v>257</v>
      </c>
      <c r="X5" s="900" t="s">
        <v>174</v>
      </c>
    </row>
    <row r="6" spans="1:24" s="991" customFormat="1" ht="30" customHeight="1" x14ac:dyDescent="0.25">
      <c r="A6" s="981">
        <v>71</v>
      </c>
      <c r="B6" s="982" t="s">
        <v>21</v>
      </c>
      <c r="C6" s="982"/>
      <c r="D6" s="983" t="s">
        <v>540</v>
      </c>
      <c r="E6" s="984" t="s">
        <v>541</v>
      </c>
      <c r="F6" s="984" t="str">
        <f t="shared" si="0"/>
        <v>ce.0570012@ac-nancy-metz.fr</v>
      </c>
      <c r="G6" s="982" t="s">
        <v>542</v>
      </c>
      <c r="H6" s="985">
        <f t="shared" si="1"/>
        <v>65</v>
      </c>
      <c r="I6" s="982">
        <v>53</v>
      </c>
      <c r="J6" s="985">
        <f t="shared" si="2"/>
        <v>16.25</v>
      </c>
      <c r="K6" s="982">
        <f t="shared" si="3"/>
        <v>17</v>
      </c>
      <c r="L6" s="982"/>
      <c r="M6" s="982"/>
      <c r="N6" s="982"/>
      <c r="O6" s="986"/>
      <c r="P6" s="987"/>
      <c r="Q6" s="982" t="s">
        <v>1998</v>
      </c>
      <c r="R6" s="993"/>
      <c r="S6" s="993"/>
      <c r="T6" s="996"/>
      <c r="U6" s="995" t="s">
        <v>2001</v>
      </c>
      <c r="V6" s="901" t="s">
        <v>2002</v>
      </c>
      <c r="W6" s="903" t="s">
        <v>257</v>
      </c>
      <c r="X6" s="900" t="s">
        <v>174</v>
      </c>
    </row>
    <row r="7" spans="1:24" s="991" customFormat="1" ht="30" customHeight="1" x14ac:dyDescent="0.25">
      <c r="A7" s="981">
        <v>71</v>
      </c>
      <c r="B7" s="982" t="s">
        <v>21</v>
      </c>
      <c r="C7" s="982"/>
      <c r="D7" s="983" t="s">
        <v>520</v>
      </c>
      <c r="E7" s="984" t="s">
        <v>521</v>
      </c>
      <c r="F7" s="984" t="str">
        <f t="shared" si="0"/>
        <v>ce.0572358@ac-nancy-metz.fr</v>
      </c>
      <c r="G7" s="982" t="s">
        <v>522</v>
      </c>
      <c r="H7" s="985">
        <f t="shared" si="1"/>
        <v>41</v>
      </c>
      <c r="I7" s="982">
        <v>29</v>
      </c>
      <c r="J7" s="985">
        <f t="shared" si="2"/>
        <v>10.25</v>
      </c>
      <c r="K7" s="982">
        <f t="shared" si="3"/>
        <v>11</v>
      </c>
      <c r="L7" s="982"/>
      <c r="M7" s="982"/>
      <c r="N7" s="982"/>
      <c r="O7" s="986"/>
      <c r="P7" s="987"/>
      <c r="Q7" s="982" t="s">
        <v>1998</v>
      </c>
      <c r="R7" s="993"/>
      <c r="S7" s="993"/>
      <c r="T7" s="996"/>
      <c r="U7" s="995" t="s">
        <v>2003</v>
      </c>
      <c r="V7" s="902"/>
      <c r="W7" s="903"/>
    </row>
    <row r="8" spans="1:24" s="991" customFormat="1" ht="30" customHeight="1" x14ac:dyDescent="0.25">
      <c r="A8" s="981">
        <v>71</v>
      </c>
      <c r="B8" s="982" t="s">
        <v>21</v>
      </c>
      <c r="C8" s="982"/>
      <c r="D8" s="983" t="s">
        <v>523</v>
      </c>
      <c r="E8" s="984" t="s">
        <v>524</v>
      </c>
      <c r="F8" s="984" t="str">
        <f t="shared" si="0"/>
        <v>ce.0572359@ac-nancy-metz.fr</v>
      </c>
      <c r="G8" s="982" t="s">
        <v>525</v>
      </c>
      <c r="H8" s="985">
        <f t="shared" si="1"/>
        <v>41</v>
      </c>
      <c r="I8" s="982">
        <v>29</v>
      </c>
      <c r="J8" s="985">
        <f t="shared" si="2"/>
        <v>10.25</v>
      </c>
      <c r="K8" s="982">
        <f t="shared" si="3"/>
        <v>11</v>
      </c>
      <c r="L8" s="982"/>
      <c r="M8" s="982"/>
      <c r="N8" s="982"/>
      <c r="O8" s="986"/>
      <c r="P8" s="987"/>
      <c r="Q8" s="982" t="s">
        <v>1998</v>
      </c>
      <c r="R8" s="993"/>
      <c r="S8" s="993"/>
      <c r="T8" s="996"/>
      <c r="U8" s="997" t="s">
        <v>2004</v>
      </c>
      <c r="V8" s="902"/>
      <c r="W8" s="903"/>
    </row>
    <row r="9" spans="1:24" s="991" customFormat="1" ht="30" customHeight="1" x14ac:dyDescent="0.25"/>
    <row r="10" spans="1:24" s="991" customFormat="1" ht="30" customHeight="1" x14ac:dyDescent="0.25">
      <c r="A10" s="981">
        <v>13</v>
      </c>
      <c r="B10" s="998" t="s">
        <v>50</v>
      </c>
      <c r="C10" s="998"/>
      <c r="D10" s="999" t="s">
        <v>348</v>
      </c>
      <c r="E10" s="1000" t="s">
        <v>349</v>
      </c>
      <c r="F10" s="1000" t="str">
        <f t="shared" ref="F10:F12" si="4">"ce."&amp;LEFT(G10,7)&amp;"@ac-nancy-metz.fr"</f>
        <v>ce.0570081@ac-nancy-metz.fr</v>
      </c>
      <c r="G10" s="998" t="s">
        <v>350</v>
      </c>
      <c r="H10" s="985">
        <f t="shared" ref="H10:H12" si="5">(I10+12)</f>
        <v>54</v>
      </c>
      <c r="I10" s="998">
        <v>42</v>
      </c>
      <c r="J10" s="985">
        <f t="shared" ref="J10:J12" si="6">H10/4</f>
        <v>13.5</v>
      </c>
      <c r="K10" s="998">
        <f t="shared" ref="K10:K12" si="7">ROUNDUP(J10,0)</f>
        <v>14</v>
      </c>
      <c r="L10" s="998">
        <v>41</v>
      </c>
      <c r="M10" s="998">
        <v>0</v>
      </c>
      <c r="N10" s="998">
        <v>0</v>
      </c>
      <c r="O10" s="1001" t="s">
        <v>1997</v>
      </c>
      <c r="P10" s="987" t="s">
        <v>2006</v>
      </c>
      <c r="Q10" s="987" t="s">
        <v>2007</v>
      </c>
      <c r="R10" s="989">
        <v>44677</v>
      </c>
      <c r="S10" s="989">
        <v>44679</v>
      </c>
      <c r="T10" s="905" t="s">
        <v>992</v>
      </c>
      <c r="U10" s="1002" t="s">
        <v>2008</v>
      </c>
      <c r="V10" s="906" t="s">
        <v>2000</v>
      </c>
      <c r="W10" s="903" t="s">
        <v>84</v>
      </c>
    </row>
    <row r="11" spans="1:24" s="991" customFormat="1" ht="30" customHeight="1" x14ac:dyDescent="0.25">
      <c r="A11" s="981">
        <v>13</v>
      </c>
      <c r="B11" s="998" t="s">
        <v>21</v>
      </c>
      <c r="C11" s="998"/>
      <c r="D11" s="999" t="s">
        <v>352</v>
      </c>
      <c r="E11" s="1000" t="s">
        <v>349</v>
      </c>
      <c r="F11" s="1000" t="str">
        <f t="shared" si="4"/>
        <v>ce.0572815@ac-nancy-metz.fr</v>
      </c>
      <c r="G11" s="998" t="s">
        <v>353</v>
      </c>
      <c r="H11" s="985">
        <f t="shared" si="5"/>
        <v>63</v>
      </c>
      <c r="I11" s="998">
        <v>51</v>
      </c>
      <c r="J11" s="985">
        <f t="shared" si="6"/>
        <v>15.75</v>
      </c>
      <c r="K11" s="998">
        <f t="shared" si="7"/>
        <v>16</v>
      </c>
      <c r="L11" s="998"/>
      <c r="M11" s="998"/>
      <c r="N11" s="998"/>
      <c r="O11" s="1003"/>
      <c r="P11" s="987"/>
      <c r="Q11" s="998"/>
      <c r="R11" s="1004"/>
      <c r="S11" s="1004"/>
      <c r="T11" s="1005">
        <v>44700</v>
      </c>
      <c r="U11" s="1002" t="s">
        <v>2009</v>
      </c>
      <c r="V11" s="907" t="s">
        <v>1996</v>
      </c>
      <c r="W11" s="903" t="s">
        <v>84</v>
      </c>
    </row>
    <row r="12" spans="1:24" s="991" customFormat="1" ht="30" customHeight="1" x14ac:dyDescent="0.25">
      <c r="A12" s="981">
        <v>13</v>
      </c>
      <c r="B12" s="998" t="s">
        <v>21</v>
      </c>
      <c r="C12" s="998"/>
      <c r="D12" s="999" t="s">
        <v>354</v>
      </c>
      <c r="E12" s="1000" t="s">
        <v>355</v>
      </c>
      <c r="F12" s="1000" t="str">
        <f t="shared" si="4"/>
        <v>ce.0572691@ac-nancy-metz.fr</v>
      </c>
      <c r="G12" s="998" t="s">
        <v>356</v>
      </c>
      <c r="H12" s="985">
        <f t="shared" si="5"/>
        <v>42</v>
      </c>
      <c r="I12" s="998">
        <v>30</v>
      </c>
      <c r="J12" s="985">
        <f t="shared" si="6"/>
        <v>10.5</v>
      </c>
      <c r="K12" s="998">
        <f t="shared" si="7"/>
        <v>11</v>
      </c>
      <c r="L12" s="998"/>
      <c r="M12" s="998"/>
      <c r="N12" s="998"/>
      <c r="O12" s="1003"/>
      <c r="P12" s="987"/>
      <c r="Q12" s="998"/>
      <c r="R12" s="1004"/>
      <c r="S12" s="1004"/>
      <c r="T12" s="1004"/>
      <c r="U12" s="1006" t="s">
        <v>2010</v>
      </c>
      <c r="V12" s="907" t="s">
        <v>2011</v>
      </c>
      <c r="W12" s="903" t="s">
        <v>84</v>
      </c>
    </row>
    <row r="13" spans="1:24" s="991" customFormat="1" ht="30" customHeight="1" x14ac:dyDescent="0.25"/>
    <row r="14" spans="1:24" s="991" customFormat="1" ht="30" customHeight="1" x14ac:dyDescent="0.25">
      <c r="A14" s="1007">
        <v>75</v>
      </c>
      <c r="B14" s="1008" t="s">
        <v>50</v>
      </c>
      <c r="C14" s="1008"/>
      <c r="D14" s="1009" t="s">
        <v>323</v>
      </c>
      <c r="E14" s="1010" t="s">
        <v>324</v>
      </c>
      <c r="F14" s="1010" t="str">
        <f t="shared" ref="F14:F16" si="8">"ce."&amp;LEFT(G14,7)&amp;"@ac-nancy-metz.fr"</f>
        <v>ce.0540038@ac-nancy-metz.fr</v>
      </c>
      <c r="G14" s="1008" t="s">
        <v>325</v>
      </c>
      <c r="H14" s="985">
        <f t="shared" ref="H14:H16" si="9">(I14+0)</f>
        <v>220</v>
      </c>
      <c r="I14" s="1008">
        <v>220</v>
      </c>
      <c r="J14" s="985">
        <f t="shared" ref="J14:J16" si="10">H14/4</f>
        <v>55</v>
      </c>
      <c r="K14" s="1008">
        <f t="shared" ref="K14:K16" si="11">ROUNDUP(J14,0)</f>
        <v>55</v>
      </c>
      <c r="L14" s="1008">
        <f>K14+K15+K16</f>
        <v>79</v>
      </c>
      <c r="M14" s="1008">
        <v>0</v>
      </c>
      <c r="N14" s="1008">
        <v>0</v>
      </c>
      <c r="O14" s="1011" t="s">
        <v>2012</v>
      </c>
      <c r="P14" s="987" t="s">
        <v>2013</v>
      </c>
      <c r="Q14" s="988" t="s">
        <v>2014</v>
      </c>
      <c r="R14" s="989">
        <v>44684</v>
      </c>
      <c r="S14" s="989">
        <v>44686</v>
      </c>
      <c r="T14" s="908" t="s">
        <v>992</v>
      </c>
      <c r="U14" s="909"/>
      <c r="V14" s="910" t="s">
        <v>2015</v>
      </c>
      <c r="W14" s="903" t="s">
        <v>174</v>
      </c>
    </row>
    <row r="15" spans="1:24" s="991" customFormat="1" ht="30" customHeight="1" x14ac:dyDescent="0.25">
      <c r="A15" s="1007">
        <v>75</v>
      </c>
      <c r="B15" s="1008" t="s">
        <v>21</v>
      </c>
      <c r="C15" s="1008"/>
      <c r="D15" s="1012" t="s">
        <v>294</v>
      </c>
      <c r="E15" s="1010" t="s">
        <v>295</v>
      </c>
      <c r="F15" s="1010" t="str">
        <f t="shared" si="8"/>
        <v>ce.0541474@ac-nancy-metz.fr</v>
      </c>
      <c r="G15" s="1008" t="s">
        <v>296</v>
      </c>
      <c r="H15" s="985">
        <f t="shared" si="9"/>
        <v>49</v>
      </c>
      <c r="I15" s="1008">
        <v>49</v>
      </c>
      <c r="J15" s="985">
        <f t="shared" si="10"/>
        <v>12.25</v>
      </c>
      <c r="K15" s="1008">
        <f t="shared" si="11"/>
        <v>13</v>
      </c>
      <c r="L15" s="1008"/>
      <c r="M15" s="1008"/>
      <c r="N15" s="1008"/>
      <c r="O15" s="1013"/>
      <c r="P15" s="1008"/>
      <c r="Q15" s="1008"/>
      <c r="R15" s="1014"/>
      <c r="S15" s="1014"/>
      <c r="T15" s="1015">
        <v>44712</v>
      </c>
      <c r="U15" s="909"/>
      <c r="V15" s="911" t="s">
        <v>2016</v>
      </c>
      <c r="W15" s="903" t="s">
        <v>174</v>
      </c>
    </row>
    <row r="16" spans="1:24" s="991" customFormat="1" ht="30" customHeight="1" x14ac:dyDescent="0.25">
      <c r="A16" s="1007">
        <v>75</v>
      </c>
      <c r="B16" s="1008" t="s">
        <v>21</v>
      </c>
      <c r="C16" s="1008"/>
      <c r="D16" s="1009" t="s">
        <v>297</v>
      </c>
      <c r="E16" s="1010" t="s">
        <v>298</v>
      </c>
      <c r="F16" s="1010" t="str">
        <f t="shared" si="8"/>
        <v>ce.0541956@ac-nancy-metz.fr</v>
      </c>
      <c r="G16" s="1008" t="s">
        <v>299</v>
      </c>
      <c r="H16" s="985">
        <f t="shared" si="9"/>
        <v>43</v>
      </c>
      <c r="I16" s="1008">
        <v>43</v>
      </c>
      <c r="J16" s="985">
        <f t="shared" si="10"/>
        <v>10.75</v>
      </c>
      <c r="K16" s="1008">
        <f t="shared" si="11"/>
        <v>11</v>
      </c>
      <c r="L16" s="1008"/>
      <c r="M16" s="1008"/>
      <c r="N16" s="1008"/>
      <c r="O16" s="1013"/>
      <c r="P16" s="1008"/>
      <c r="Q16" s="1008"/>
      <c r="R16" s="1014"/>
      <c r="S16" s="1014"/>
      <c r="T16" s="1014"/>
      <c r="U16" s="909"/>
      <c r="V16" s="911" t="s">
        <v>2017</v>
      </c>
      <c r="W16" s="903" t="s">
        <v>174</v>
      </c>
    </row>
    <row r="17" spans="1:23" s="991" customFormat="1" ht="30" customHeight="1" x14ac:dyDescent="0.25"/>
    <row r="18" spans="1:23" s="991" customFormat="1" ht="30" customHeight="1" x14ac:dyDescent="0.25">
      <c r="A18" s="1007">
        <v>76</v>
      </c>
      <c r="B18" s="982" t="s">
        <v>21</v>
      </c>
      <c r="C18" s="982"/>
      <c r="D18" s="983" t="s">
        <v>261</v>
      </c>
      <c r="E18" s="984" t="s">
        <v>253</v>
      </c>
      <c r="F18" s="984" t="str">
        <f t="shared" ref="F18:F21" si="12">"ce."&amp;LEFT(G18,7)&amp;"@ac-nancy-metz.fr"</f>
        <v>ce.0572021@ac-nancy-metz.fr</v>
      </c>
      <c r="G18" s="982" t="s">
        <v>262</v>
      </c>
      <c r="H18" s="982">
        <f t="shared" ref="H18:H21" si="13">(I18+12)</f>
        <v>53</v>
      </c>
      <c r="I18" s="982">
        <v>41</v>
      </c>
      <c r="J18" s="982">
        <f t="shared" ref="J18:J21" si="14">H18/4</f>
        <v>13.25</v>
      </c>
      <c r="K18" s="982">
        <f t="shared" ref="K18:K21" si="15">ROUNDUP(J18,0)</f>
        <v>14</v>
      </c>
      <c r="L18" s="982">
        <f>K18+K19+K20+K21</f>
        <v>77</v>
      </c>
      <c r="M18" s="982">
        <v>0</v>
      </c>
      <c r="N18" s="982">
        <v>0</v>
      </c>
      <c r="O18" s="986"/>
      <c r="P18" s="987" t="s">
        <v>2018</v>
      </c>
      <c r="Q18" s="988" t="s">
        <v>2014</v>
      </c>
      <c r="R18" s="989">
        <v>44684</v>
      </c>
      <c r="S18" s="989">
        <v>44686</v>
      </c>
      <c r="T18" s="912" t="s">
        <v>992</v>
      </c>
      <c r="U18" s="982"/>
      <c r="V18" s="901" t="s">
        <v>2015</v>
      </c>
      <c r="W18" s="903" t="s">
        <v>84</v>
      </c>
    </row>
    <row r="19" spans="1:23" s="991" customFormat="1" ht="30" customHeight="1" x14ac:dyDescent="0.25">
      <c r="A19" s="1007">
        <v>76</v>
      </c>
      <c r="B19" s="982" t="s">
        <v>21</v>
      </c>
      <c r="C19" s="982"/>
      <c r="D19" s="983" t="s">
        <v>263</v>
      </c>
      <c r="E19" s="984" t="s">
        <v>253</v>
      </c>
      <c r="F19" s="984" t="str">
        <f t="shared" si="12"/>
        <v>ce.0572587@ac-nancy-metz.fr</v>
      </c>
      <c r="G19" s="982" t="s">
        <v>264</v>
      </c>
      <c r="H19" s="982">
        <f t="shared" si="13"/>
        <v>61</v>
      </c>
      <c r="I19" s="982">
        <v>49</v>
      </c>
      <c r="J19" s="982">
        <f t="shared" si="14"/>
        <v>15.25</v>
      </c>
      <c r="K19" s="982">
        <f t="shared" si="15"/>
        <v>16</v>
      </c>
      <c r="L19" s="982"/>
      <c r="M19" s="982"/>
      <c r="N19" s="982"/>
      <c r="O19" s="986"/>
      <c r="P19" s="1016"/>
      <c r="Q19" s="982"/>
      <c r="R19" s="993"/>
      <c r="S19" s="993"/>
      <c r="T19" s="1017">
        <v>44705</v>
      </c>
      <c r="U19" s="902"/>
      <c r="V19" s="899" t="s">
        <v>2016</v>
      </c>
      <c r="W19" s="903" t="s">
        <v>84</v>
      </c>
    </row>
    <row r="20" spans="1:23" s="991" customFormat="1" ht="30" customHeight="1" x14ac:dyDescent="0.25">
      <c r="A20" s="1007">
        <v>76</v>
      </c>
      <c r="B20" s="982" t="s">
        <v>50</v>
      </c>
      <c r="C20" s="982"/>
      <c r="D20" s="983" t="s">
        <v>265</v>
      </c>
      <c r="E20" s="984" t="s">
        <v>253</v>
      </c>
      <c r="F20" s="984" t="str">
        <f t="shared" si="12"/>
        <v>ce.0570098@ac-nancy-metz.fr</v>
      </c>
      <c r="G20" s="982" t="s">
        <v>266</v>
      </c>
      <c r="H20" s="982">
        <f t="shared" si="13"/>
        <v>134</v>
      </c>
      <c r="I20" s="982">
        <v>122</v>
      </c>
      <c r="J20" s="982">
        <f t="shared" si="14"/>
        <v>33.5</v>
      </c>
      <c r="K20" s="982">
        <f t="shared" si="15"/>
        <v>34</v>
      </c>
      <c r="L20" s="982"/>
      <c r="M20" s="982"/>
      <c r="N20" s="982"/>
      <c r="O20" s="1001" t="s">
        <v>1997</v>
      </c>
      <c r="P20" s="913" t="s">
        <v>2019</v>
      </c>
      <c r="Q20" s="982"/>
      <c r="R20" s="993"/>
      <c r="S20" s="993"/>
      <c r="T20" s="993"/>
      <c r="U20" s="902"/>
      <c r="V20" s="899" t="s">
        <v>2017</v>
      </c>
      <c r="W20" s="903" t="s">
        <v>84</v>
      </c>
    </row>
    <row r="21" spans="1:23" s="991" customFormat="1" ht="30" customHeight="1" x14ac:dyDescent="0.25">
      <c r="A21" s="1007">
        <v>76</v>
      </c>
      <c r="B21" s="982" t="s">
        <v>21</v>
      </c>
      <c r="C21" s="982"/>
      <c r="D21" s="1018" t="s">
        <v>267</v>
      </c>
      <c r="E21" s="984" t="s">
        <v>268</v>
      </c>
      <c r="F21" s="984" t="str">
        <f t="shared" si="12"/>
        <v>ce.0572363@ac-nancy-metz.fr</v>
      </c>
      <c r="G21" s="982" t="s">
        <v>269</v>
      </c>
      <c r="H21" s="982">
        <f t="shared" si="13"/>
        <v>51</v>
      </c>
      <c r="I21" s="982">
        <v>39</v>
      </c>
      <c r="J21" s="982">
        <f t="shared" si="14"/>
        <v>12.75</v>
      </c>
      <c r="K21" s="982">
        <f t="shared" si="15"/>
        <v>13</v>
      </c>
      <c r="L21" s="982"/>
      <c r="M21" s="982"/>
      <c r="N21" s="982"/>
      <c r="O21" s="986"/>
      <c r="P21" s="982"/>
      <c r="Q21" s="982"/>
      <c r="R21" s="993"/>
      <c r="S21" s="993"/>
      <c r="T21" s="993"/>
      <c r="U21" s="902"/>
      <c r="V21" s="899"/>
      <c r="W21" s="903"/>
    </row>
    <row r="22" spans="1:23" s="991" customFormat="1" ht="30" customHeight="1" x14ac:dyDescent="0.25"/>
    <row r="23" spans="1:23" s="991" customFormat="1" ht="30" customHeight="1" x14ac:dyDescent="0.25">
      <c r="A23" s="1007">
        <v>15</v>
      </c>
      <c r="B23" s="1008" t="s">
        <v>21</v>
      </c>
      <c r="C23" s="1008"/>
      <c r="D23" s="1009" t="s">
        <v>423</v>
      </c>
      <c r="E23" s="1010" t="s">
        <v>424</v>
      </c>
      <c r="F23" s="1010" t="str">
        <f t="shared" ref="F23:F26" si="16">"ce."&amp;LEFT(G23,7)&amp;"@ac-nancy-metz.fr"</f>
        <v>ce.0572183@ac-nancy-metz.fr</v>
      </c>
      <c r="G23" s="1008" t="s">
        <v>425</v>
      </c>
      <c r="H23" s="985">
        <f t="shared" ref="H23:H26" si="17">(I23+12)</f>
        <v>59</v>
      </c>
      <c r="I23" s="1008">
        <v>47</v>
      </c>
      <c r="J23" s="985">
        <f t="shared" ref="J23:J26" si="18">H23/4</f>
        <v>14.75</v>
      </c>
      <c r="K23" s="1008">
        <f t="shared" ref="K23:K26" si="19">ROUNDUP(J23,0)</f>
        <v>15</v>
      </c>
      <c r="L23" s="1008">
        <v>0</v>
      </c>
      <c r="M23" s="1008">
        <v>0</v>
      </c>
      <c r="N23" s="1008">
        <v>0</v>
      </c>
      <c r="O23" s="1013"/>
      <c r="P23" s="989" t="s">
        <v>2053</v>
      </c>
      <c r="Q23" s="987" t="s">
        <v>2054</v>
      </c>
      <c r="R23" s="989">
        <v>44649</v>
      </c>
      <c r="S23" s="989">
        <v>44651</v>
      </c>
      <c r="T23" s="979" t="s">
        <v>992</v>
      </c>
      <c r="U23" s="1019" t="s">
        <v>2001</v>
      </c>
      <c r="V23" s="910" t="s">
        <v>2016</v>
      </c>
      <c r="W23" s="903" t="s">
        <v>62</v>
      </c>
    </row>
    <row r="24" spans="1:23" s="991" customFormat="1" ht="30" customHeight="1" x14ac:dyDescent="0.25">
      <c r="A24" s="1007">
        <v>15</v>
      </c>
      <c r="B24" s="1008" t="s">
        <v>21</v>
      </c>
      <c r="C24" s="1008"/>
      <c r="D24" s="1009" t="s">
        <v>427</v>
      </c>
      <c r="E24" s="1010" t="s">
        <v>428</v>
      </c>
      <c r="F24" s="1010" t="str">
        <f t="shared" si="16"/>
        <v>ce.0570093@ac-nancy-metz.fr</v>
      </c>
      <c r="G24" s="1008" t="s">
        <v>429</v>
      </c>
      <c r="H24" s="985">
        <f t="shared" si="17"/>
        <v>52</v>
      </c>
      <c r="I24" s="1008">
        <v>40</v>
      </c>
      <c r="J24" s="985">
        <f t="shared" si="18"/>
        <v>13</v>
      </c>
      <c r="K24" s="1008">
        <f t="shared" si="19"/>
        <v>13</v>
      </c>
      <c r="L24" s="1008"/>
      <c r="M24" s="1008"/>
      <c r="N24" s="1008"/>
      <c r="O24" s="1013"/>
      <c r="P24" s="987"/>
      <c r="Q24" s="1008"/>
      <c r="R24" s="1014"/>
      <c r="S24" s="1014"/>
      <c r="T24" s="1020">
        <v>44683</v>
      </c>
      <c r="U24" s="1019" t="s">
        <v>2010</v>
      </c>
      <c r="V24" s="911" t="s">
        <v>2015</v>
      </c>
      <c r="W24" s="903" t="s">
        <v>62</v>
      </c>
    </row>
    <row r="25" spans="1:23" s="991" customFormat="1" ht="30" customHeight="1" x14ac:dyDescent="0.25">
      <c r="A25" s="1007">
        <v>15</v>
      </c>
      <c r="B25" s="1008" t="s">
        <v>21</v>
      </c>
      <c r="C25" s="1008"/>
      <c r="D25" s="1009" t="s">
        <v>270</v>
      </c>
      <c r="E25" s="1010" t="s">
        <v>271</v>
      </c>
      <c r="F25" s="1010" t="str">
        <f t="shared" si="16"/>
        <v>ce.0572184@ac-nancy-metz.fr</v>
      </c>
      <c r="G25" s="1008" t="s">
        <v>272</v>
      </c>
      <c r="H25" s="985">
        <f t="shared" si="17"/>
        <v>59</v>
      </c>
      <c r="I25" s="1008">
        <v>47</v>
      </c>
      <c r="J25" s="985">
        <f t="shared" si="18"/>
        <v>14.75</v>
      </c>
      <c r="K25" s="1008">
        <f t="shared" si="19"/>
        <v>15</v>
      </c>
      <c r="L25" s="1008"/>
      <c r="M25" s="980" t="s">
        <v>2055</v>
      </c>
      <c r="N25" s="1008"/>
      <c r="O25" s="1013"/>
      <c r="P25" s="987"/>
      <c r="Q25" s="1008"/>
      <c r="R25" s="1014"/>
      <c r="S25" s="1014"/>
      <c r="T25" s="1014"/>
      <c r="U25" s="1019" t="s">
        <v>2056</v>
      </c>
      <c r="V25" s="911" t="s">
        <v>2057</v>
      </c>
      <c r="W25" s="903" t="s">
        <v>62</v>
      </c>
    </row>
    <row r="26" spans="1:23" s="991" customFormat="1" ht="30" customHeight="1" x14ac:dyDescent="0.25">
      <c r="A26" s="1007">
        <v>15</v>
      </c>
      <c r="B26" s="1008" t="s">
        <v>35</v>
      </c>
      <c r="C26" s="1008"/>
      <c r="D26" s="1009" t="s">
        <v>252</v>
      </c>
      <c r="E26" s="1010" t="s">
        <v>253</v>
      </c>
      <c r="F26" s="1010" t="str">
        <f t="shared" si="16"/>
        <v>ce.0570099@ac-nancy-metz.fr</v>
      </c>
      <c r="G26" s="1008" t="s">
        <v>254</v>
      </c>
      <c r="H26" s="985">
        <f t="shared" si="17"/>
        <v>144</v>
      </c>
      <c r="I26" s="1008">
        <v>132</v>
      </c>
      <c r="J26" s="985">
        <f t="shared" si="18"/>
        <v>36</v>
      </c>
      <c r="K26" s="1008">
        <f t="shared" si="19"/>
        <v>36</v>
      </c>
      <c r="L26" s="1008"/>
      <c r="M26" s="1008"/>
      <c r="N26" s="1008"/>
      <c r="O26" s="1011" t="s">
        <v>2058</v>
      </c>
      <c r="P26" s="987"/>
      <c r="Q26" s="987"/>
      <c r="R26" s="1021"/>
      <c r="S26" s="1021"/>
      <c r="T26" s="1014"/>
      <c r="U26" s="1019" t="s">
        <v>1995</v>
      </c>
      <c r="V26" s="909"/>
      <c r="W26" s="903"/>
    </row>
    <row r="28" spans="1:23" x14ac:dyDescent="0.25">
      <c r="A28" s="1024">
        <v>24</v>
      </c>
      <c r="B28" s="1025" t="s">
        <v>32</v>
      </c>
      <c r="C28" s="1025"/>
      <c r="D28" s="1026" t="s">
        <v>766</v>
      </c>
      <c r="E28" s="1027" t="s">
        <v>767</v>
      </c>
      <c r="F28" s="1027" t="str">
        <f t="shared" ref="F28" si="20">"ce."&amp;LEFT(G28,7)&amp;"@ac-nancy-metz.fr"</f>
        <v>ce.0570051@ac-nancy-metz.fr</v>
      </c>
      <c r="G28" s="1028" t="s">
        <v>768</v>
      </c>
      <c r="H28" s="1029">
        <f t="shared" ref="H28" si="21">(I28+8)</f>
        <v>90</v>
      </c>
      <c r="I28" s="1028">
        <v>82</v>
      </c>
      <c r="J28" s="1029">
        <f t="shared" ref="J28" si="22">H28/4</f>
        <v>22.5</v>
      </c>
      <c r="K28" s="1025">
        <f t="shared" ref="K28" si="23">ROUNDUP(J28,0)</f>
        <v>23</v>
      </c>
      <c r="L28" s="1025"/>
      <c r="M28" s="1025"/>
      <c r="N28" s="1030" t="s">
        <v>2059</v>
      </c>
      <c r="O28" s="1031"/>
      <c r="P28" s="1032"/>
      <c r="Q28" s="1025"/>
      <c r="R28" s="1033"/>
      <c r="S28" s="1033"/>
      <c r="T28" s="1033"/>
    </row>
    <row r="30" spans="1:23" x14ac:dyDescent="0.25">
      <c r="A30" s="1024">
        <v>61</v>
      </c>
      <c r="B30" s="1034" t="s">
        <v>21</v>
      </c>
      <c r="C30" s="1025"/>
      <c r="D30" s="983" t="s">
        <v>1019</v>
      </c>
      <c r="E30" s="984" t="s">
        <v>1020</v>
      </c>
      <c r="F30" s="984" t="str">
        <f t="shared" ref="F30" si="24">"ce."&amp;LEFT(G30,7)&amp;"@ac-nancy-metz.fr"</f>
        <v>ce.0572015@ac-nancy-metz.fr</v>
      </c>
      <c r="G30" s="1034" t="s">
        <v>1021</v>
      </c>
      <c r="H30" s="1035">
        <f t="shared" ref="H30" si="25">(I30+12)</f>
        <v>60</v>
      </c>
      <c r="I30" s="1034">
        <v>48</v>
      </c>
      <c r="J30" s="1035">
        <f t="shared" ref="J30" si="26">H30/4</f>
        <v>15</v>
      </c>
      <c r="K30" s="1034">
        <f t="shared" ref="K30" si="27">ROUNDUP(J30,0)</f>
        <v>15</v>
      </c>
      <c r="L30" s="1036"/>
      <c r="M30" s="1037"/>
      <c r="N30" s="1034"/>
      <c r="O30" s="1038" t="s">
        <v>2060</v>
      </c>
      <c r="P30" s="1032"/>
      <c r="Q30" s="1034"/>
      <c r="R30" s="1039"/>
      <c r="S30" s="1039"/>
      <c r="T30" s="1039"/>
    </row>
  </sheetData>
  <conditionalFormatting sqref="R18">
    <cfRule type="cellIs" dxfId="3" priority="1" operator="equal">
      <formula>"LYC"</formula>
    </cfRule>
  </conditionalFormatting>
  <conditionalFormatting sqref="R18">
    <cfRule type="cellIs" dxfId="2" priority="4" operator="equal">
      <formula>"CLG"</formula>
    </cfRule>
  </conditionalFormatting>
  <conditionalFormatting sqref="R18">
    <cfRule type="cellIs" dxfId="1" priority="3" operator="equal">
      <formula>"LP"</formula>
    </cfRule>
  </conditionalFormatting>
  <conditionalFormatting sqref="R18">
    <cfRule type="cellIs" dxfId="0" priority="2" operator="equal">
      <formula>"SEP"</formula>
    </cfRule>
  </conditionalFormatting>
  <pageMargins left="0.7" right="0.7" top="0.75" bottom="0.75" header="0.3" footer="0.3"/>
  <pageSetup paperSize="9" scale="4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31"/>
  <sheetViews>
    <sheetView workbookViewId="0"/>
  </sheetViews>
  <sheetFormatPr baseColWidth="10" defaultColWidth="9.140625" defaultRowHeight="15" x14ac:dyDescent="0.25"/>
  <cols>
    <col min="1" max="1" width="46.5703125" customWidth="1"/>
    <col min="2" max="2" width="15.85546875" customWidth="1"/>
  </cols>
  <sheetData>
    <row r="2" spans="1:2" x14ac:dyDescent="0.25">
      <c r="A2" t="s">
        <v>1216</v>
      </c>
      <c r="B2">
        <f>COUNTIF(' 1 ere phase Laïcité 2023 2024'!F2:F423,"CLG")</f>
        <v>224</v>
      </c>
    </row>
    <row r="3" spans="1:2" x14ac:dyDescent="0.25">
      <c r="A3" t="s">
        <v>1217</v>
      </c>
      <c r="B3">
        <f>COUNTIF(' 1 ere phase Laïcité 2023 2024'!F2:F423,"LYC")</f>
        <v>35</v>
      </c>
    </row>
    <row r="4" spans="1:2" x14ac:dyDescent="0.25">
      <c r="A4" t="s">
        <v>1218</v>
      </c>
      <c r="B4">
        <f>COUNTIF(' 1 ere phase Laïcité 2023 2024'!F2:F423,"LP")</f>
        <v>34</v>
      </c>
    </row>
    <row r="5" spans="1:2" x14ac:dyDescent="0.25">
      <c r="A5" t="s">
        <v>1219</v>
      </c>
      <c r="B5">
        <f>COUNTIF(' 1 ere phase Laïcité 2023 2024'!F1:F423,"LPO")</f>
        <v>32</v>
      </c>
    </row>
    <row r="6" spans="1:2" x14ac:dyDescent="0.25">
      <c r="A6" t="s">
        <v>1220</v>
      </c>
      <c r="B6">
        <f>COUNTIF(' 1 ere phase Laïcité 2023 2024'!F2:F423,"EREA")</f>
        <v>3</v>
      </c>
    </row>
    <row r="10" spans="1:2" x14ac:dyDescent="0.25">
      <c r="A10" t="s">
        <v>1221</v>
      </c>
      <c r="B10">
        <f>COUNTIFS(' 1 ere phase Laïcité 2023 2024'!F2:F424,"CLG",' 1 ere phase Laïcité 2023 2024'!B2:B424,"1")</f>
        <v>170</v>
      </c>
    </row>
    <row r="11" spans="1:2" x14ac:dyDescent="0.25">
      <c r="A11" t="s">
        <v>1222</v>
      </c>
      <c r="B11">
        <f>COUNTIFS(' 1 ere phase Laïcité 2023 2024'!F2:F424,"LYC",' 1 ere phase Laïcité 2023 2024'!B2:B424,"1")</f>
        <v>22</v>
      </c>
    </row>
    <row r="12" spans="1:2" x14ac:dyDescent="0.25">
      <c r="A12" s="1" t="s">
        <v>1223</v>
      </c>
      <c r="B12">
        <f>COUNTIFS(' 1 ere phase Laïcité 2023 2024'!F2:F424,"LP",' 1 ere phase Laïcité 2023 2024'!B2:B424,"1")</f>
        <v>27</v>
      </c>
    </row>
    <row r="13" spans="1:2" x14ac:dyDescent="0.25">
      <c r="A13" s="1" t="s">
        <v>1224</v>
      </c>
      <c r="B13">
        <f>COUNTIFS(' 1 ere phase Laïcité 2023 2024'!F2:F424,"LPO",' 1 ere phase Laïcité 2023 2024'!B2:B424,"1")</f>
        <v>24</v>
      </c>
    </row>
    <row r="14" spans="1:2" x14ac:dyDescent="0.25">
      <c r="A14" t="s">
        <v>1225</v>
      </c>
      <c r="B14">
        <f>COUNTIFS(' 1 ere phase Laïcité 2023 2024'!F2:F424,"EREA",' 1 ere phase Laïcité 2023 2024'!B2:B424,"1")</f>
        <v>2</v>
      </c>
    </row>
    <row r="17" spans="1:2" x14ac:dyDescent="0.25">
      <c r="A17" t="s">
        <v>1226</v>
      </c>
      <c r="B17">
        <f>SUM(B4,B5)</f>
        <v>66</v>
      </c>
    </row>
    <row r="18" spans="1:2" x14ac:dyDescent="0.25">
      <c r="A18" t="s">
        <v>1227</v>
      </c>
      <c r="B18">
        <f>SUM(B12,B13)</f>
        <v>51</v>
      </c>
    </row>
    <row r="21" spans="1:2" x14ac:dyDescent="0.25">
      <c r="A21" t="s">
        <v>1228</v>
      </c>
      <c r="B21">
        <f>SUM(B2,B3,B4,B5,B6)</f>
        <v>328</v>
      </c>
    </row>
    <row r="22" spans="1:2" x14ac:dyDescent="0.25">
      <c r="A22" t="s">
        <v>1229</v>
      </c>
      <c r="B22">
        <f>SUM(B10,B11,B14,B18)</f>
        <v>245</v>
      </c>
    </row>
    <row r="28" spans="1:2" x14ac:dyDescent="0.25">
      <c r="A28" s="488" t="s">
        <v>1230</v>
      </c>
      <c r="B28">
        <v>6397</v>
      </c>
    </row>
    <row r="29" spans="1:2" x14ac:dyDescent="0.25">
      <c r="A29" s="488" t="s">
        <v>1231</v>
      </c>
      <c r="B29">
        <v>2845</v>
      </c>
    </row>
    <row r="30" spans="1:2" x14ac:dyDescent="0.25">
      <c r="A30" s="488" t="s">
        <v>1232</v>
      </c>
      <c r="B30">
        <v>2122</v>
      </c>
    </row>
    <row r="31" spans="1:2" x14ac:dyDescent="0.25">
      <c r="A31" t="s">
        <v>1233</v>
      </c>
      <c r="B31" s="489" t="s">
        <v>1234</v>
      </c>
    </row>
  </sheetData>
  <pageMargins left="0.70078740157480324" right="0.70078740157480324" top="0.75196850393700787" bottom="0.75196850393700787" header="0.3" footer="0.3"/>
  <pageSetup paperSize="9" firstPageNumber="2147483648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3"/>
  <sheetViews>
    <sheetView workbookViewId="0"/>
  </sheetViews>
  <sheetFormatPr baseColWidth="10" defaultColWidth="9.140625" defaultRowHeight="15" x14ac:dyDescent="0.25"/>
  <cols>
    <col min="1" max="1" width="17.85546875" customWidth="1"/>
    <col min="2" max="2" width="12" customWidth="1"/>
    <col min="6" max="7" width="14.7109375" customWidth="1"/>
    <col min="8" max="8" width="16.140625" customWidth="1"/>
    <col min="9" max="9" width="11.7109375" customWidth="1"/>
    <col min="10" max="10" width="12.140625" customWidth="1"/>
    <col min="12" max="12" width="13.28515625" customWidth="1"/>
    <col min="13" max="13" width="11.5703125" customWidth="1"/>
    <col min="14" max="14" width="11.85546875" customWidth="1"/>
    <col min="15" max="15" width="12.28515625" customWidth="1"/>
    <col min="16" max="17" width="11.85546875" customWidth="1"/>
    <col min="19" max="19" width="13.85546875" customWidth="1"/>
  </cols>
  <sheetData>
    <row r="1" spans="1:19" ht="190.5" x14ac:dyDescent="0.25">
      <c r="A1" s="490" t="s">
        <v>1235</v>
      </c>
      <c r="B1" s="490" t="s">
        <v>1236</v>
      </c>
      <c r="C1" s="490" t="s">
        <v>1237</v>
      </c>
      <c r="D1" s="491"/>
      <c r="E1" s="492" t="s">
        <v>1238</v>
      </c>
      <c r="F1" s="493" t="s">
        <v>1239</v>
      </c>
      <c r="G1" s="494" t="s">
        <v>1240</v>
      </c>
      <c r="H1" s="495" t="s">
        <v>1241</v>
      </c>
      <c r="I1" s="496" t="s">
        <v>1242</v>
      </c>
      <c r="J1" s="496" t="s">
        <v>1243</v>
      </c>
      <c r="K1" s="496" t="s">
        <v>1244</v>
      </c>
      <c r="L1" s="496" t="s">
        <v>1245</v>
      </c>
      <c r="M1" s="496" t="s">
        <v>1246</v>
      </c>
      <c r="N1" s="496" t="s">
        <v>1247</v>
      </c>
      <c r="O1" s="496" t="s">
        <v>1248</v>
      </c>
      <c r="P1" s="496" t="s">
        <v>1249</v>
      </c>
      <c r="Q1" s="496" t="s">
        <v>1250</v>
      </c>
      <c r="R1" s="496" t="s">
        <v>1251</v>
      </c>
      <c r="S1" s="497"/>
    </row>
    <row r="2" spans="1:19" ht="174" x14ac:dyDescent="0.25">
      <c r="A2" s="498" t="s">
        <v>1252</v>
      </c>
      <c r="B2" s="498" t="s">
        <v>1253</v>
      </c>
      <c r="C2" s="498" t="s">
        <v>1252</v>
      </c>
      <c r="D2" s="499"/>
      <c r="E2" s="499" t="s">
        <v>1254</v>
      </c>
      <c r="F2" s="500" t="s">
        <v>1255</v>
      </c>
      <c r="G2" s="501" t="s">
        <v>1256</v>
      </c>
      <c r="H2" s="502" t="s">
        <v>1256</v>
      </c>
      <c r="I2" s="503" t="s">
        <v>1257</v>
      </c>
      <c r="J2" s="504" t="s">
        <v>1258</v>
      </c>
      <c r="K2" s="503" t="s">
        <v>1259</v>
      </c>
      <c r="L2" s="503"/>
      <c r="M2" s="503" t="s">
        <v>272</v>
      </c>
      <c r="N2" s="503" t="s">
        <v>21</v>
      </c>
      <c r="O2" s="503" t="s">
        <v>1260</v>
      </c>
      <c r="P2" s="503" t="s">
        <v>271</v>
      </c>
      <c r="Q2" s="505" t="s">
        <v>1261</v>
      </c>
      <c r="R2" s="506">
        <v>18</v>
      </c>
      <c r="S2" s="507"/>
    </row>
    <row r="3" spans="1:19" ht="283.5" x14ac:dyDescent="0.25">
      <c r="A3" s="498" t="s">
        <v>1262</v>
      </c>
      <c r="B3" s="498" t="s">
        <v>1263</v>
      </c>
      <c r="C3" s="498" t="s">
        <v>1264</v>
      </c>
      <c r="D3" s="499"/>
      <c r="E3" s="508" t="s">
        <v>1265</v>
      </c>
      <c r="F3" s="500" t="s">
        <v>1255</v>
      </c>
      <c r="G3" s="509" t="s">
        <v>1266</v>
      </c>
      <c r="H3" s="502" t="s">
        <v>1267</v>
      </c>
      <c r="I3" s="510" t="s">
        <v>1268</v>
      </c>
      <c r="J3" s="511" t="s">
        <v>1269</v>
      </c>
      <c r="K3" s="510" t="s">
        <v>1259</v>
      </c>
      <c r="L3" s="510"/>
      <c r="M3" s="510" t="s">
        <v>763</v>
      </c>
      <c r="N3" s="510" t="s">
        <v>35</v>
      </c>
      <c r="O3" s="510" t="s">
        <v>1270</v>
      </c>
      <c r="P3" s="510" t="s">
        <v>762</v>
      </c>
      <c r="Q3" s="503" t="s">
        <v>1271</v>
      </c>
      <c r="R3" s="512">
        <v>18</v>
      </c>
      <c r="S3" s="497"/>
    </row>
    <row r="4" spans="1:19" ht="217.5" x14ac:dyDescent="0.25">
      <c r="A4" s="498" t="s">
        <v>1272</v>
      </c>
      <c r="B4" s="498" t="s">
        <v>1273</v>
      </c>
      <c r="C4" s="498" t="s">
        <v>1274</v>
      </c>
      <c r="D4" s="499"/>
      <c r="E4" s="508" t="s">
        <v>1265</v>
      </c>
      <c r="F4" s="500" t="s">
        <v>1255</v>
      </c>
      <c r="G4" s="509" t="s">
        <v>1275</v>
      </c>
      <c r="H4" s="502" t="s">
        <v>1267</v>
      </c>
      <c r="I4" s="503" t="s">
        <v>1276</v>
      </c>
      <c r="J4" s="513" t="s">
        <v>1277</v>
      </c>
      <c r="K4" s="503" t="s">
        <v>1259</v>
      </c>
      <c r="L4" s="503"/>
      <c r="M4" s="503" t="s">
        <v>758</v>
      </c>
      <c r="N4" s="503" t="s">
        <v>21</v>
      </c>
      <c r="O4" s="503" t="s">
        <v>1278</v>
      </c>
      <c r="P4" s="503" t="s">
        <v>1279</v>
      </c>
      <c r="Q4" s="503" t="s">
        <v>1280</v>
      </c>
      <c r="R4" s="512">
        <v>18</v>
      </c>
      <c r="S4" s="514" t="s">
        <v>1281</v>
      </c>
    </row>
    <row r="5" spans="1:19" ht="152.25" x14ac:dyDescent="0.25">
      <c r="A5" s="498" t="s">
        <v>1282</v>
      </c>
      <c r="B5" s="498" t="s">
        <v>1283</v>
      </c>
      <c r="C5" s="498" t="s">
        <v>1284</v>
      </c>
      <c r="D5" s="499"/>
      <c r="E5" s="508" t="s">
        <v>1265</v>
      </c>
      <c r="F5" s="500" t="s">
        <v>1255</v>
      </c>
      <c r="G5" s="509" t="s">
        <v>1285</v>
      </c>
      <c r="H5" s="502" t="s">
        <v>1286</v>
      </c>
      <c r="I5" s="503" t="s">
        <v>1287</v>
      </c>
      <c r="J5" s="515" t="s">
        <v>1288</v>
      </c>
      <c r="K5" s="503" t="s">
        <v>1259</v>
      </c>
      <c r="L5" s="503"/>
      <c r="M5" s="503" t="s">
        <v>599</v>
      </c>
      <c r="N5" s="503" t="s">
        <v>21</v>
      </c>
      <c r="O5" s="503" t="s">
        <v>1289</v>
      </c>
      <c r="P5" s="503" t="s">
        <v>598</v>
      </c>
      <c r="Q5" s="503" t="s">
        <v>1290</v>
      </c>
      <c r="R5" s="512">
        <v>18</v>
      </c>
      <c r="S5" s="497"/>
    </row>
    <row r="6" spans="1:19" ht="65.25" x14ac:dyDescent="0.25">
      <c r="A6" s="498" t="s">
        <v>1291</v>
      </c>
      <c r="B6" s="516" t="s">
        <v>1292</v>
      </c>
      <c r="C6" s="516" t="s">
        <v>1293</v>
      </c>
      <c r="D6" s="517" t="s">
        <v>1294</v>
      </c>
      <c r="E6" s="518" t="s">
        <v>1265</v>
      </c>
      <c r="F6" s="519" t="s">
        <v>1255</v>
      </c>
      <c r="G6" s="519" t="s">
        <v>1295</v>
      </c>
      <c r="H6" s="519" t="s">
        <v>1295</v>
      </c>
      <c r="I6" s="520" t="s">
        <v>1296</v>
      </c>
      <c r="J6" s="521" t="s">
        <v>1297</v>
      </c>
      <c r="K6" s="520" t="s">
        <v>1259</v>
      </c>
      <c r="L6" s="520" t="s">
        <v>1298</v>
      </c>
      <c r="M6" s="522" t="s">
        <v>791</v>
      </c>
      <c r="N6" s="522" t="s">
        <v>1299</v>
      </c>
      <c r="O6" s="522" t="s">
        <v>1300</v>
      </c>
      <c r="P6" s="522" t="s">
        <v>1301</v>
      </c>
      <c r="Q6" s="522" t="s">
        <v>1302</v>
      </c>
      <c r="R6" s="512">
        <v>18</v>
      </c>
      <c r="S6" s="497"/>
    </row>
    <row r="7" spans="1:19" ht="65.25" x14ac:dyDescent="0.25">
      <c r="A7" s="498" t="s">
        <v>1303</v>
      </c>
      <c r="B7" s="498" t="s">
        <v>1304</v>
      </c>
      <c r="C7" s="498" t="s">
        <v>1303</v>
      </c>
      <c r="D7" s="499"/>
      <c r="E7" s="508" t="s">
        <v>1265</v>
      </c>
      <c r="F7" s="500" t="s">
        <v>1255</v>
      </c>
      <c r="G7" s="500" t="s">
        <v>1305</v>
      </c>
      <c r="H7" s="502" t="s">
        <v>1305</v>
      </c>
      <c r="I7" s="503" t="s">
        <v>1306</v>
      </c>
      <c r="J7" t="s">
        <v>1307</v>
      </c>
      <c r="K7" s="503" t="s">
        <v>1259</v>
      </c>
      <c r="L7" s="503"/>
      <c r="M7" s="503" t="s">
        <v>809</v>
      </c>
      <c r="N7" s="503" t="s">
        <v>35</v>
      </c>
      <c r="O7" s="503" t="s">
        <v>1308</v>
      </c>
      <c r="P7" s="503" t="s">
        <v>1309</v>
      </c>
      <c r="Q7" s="503" t="s">
        <v>1310</v>
      </c>
      <c r="R7" s="512">
        <v>18</v>
      </c>
      <c r="S7" s="523" t="s">
        <v>1281</v>
      </c>
    </row>
    <row r="8" spans="1:19" ht="174" x14ac:dyDescent="0.25">
      <c r="A8" s="498" t="s">
        <v>1311</v>
      </c>
      <c r="B8" s="498" t="s">
        <v>1312</v>
      </c>
      <c r="C8" s="498" t="s">
        <v>1311</v>
      </c>
      <c r="D8" s="499"/>
      <c r="E8" s="508" t="s">
        <v>1265</v>
      </c>
      <c r="F8" s="500" t="s">
        <v>1255</v>
      </c>
      <c r="G8" s="501" t="s">
        <v>1313</v>
      </c>
      <c r="H8" s="502" t="s">
        <v>1313</v>
      </c>
      <c r="I8" s="503" t="s">
        <v>1306</v>
      </c>
      <c r="J8" t="s">
        <v>1314</v>
      </c>
      <c r="K8" s="503" t="s">
        <v>1259</v>
      </c>
      <c r="L8" s="503"/>
      <c r="M8" s="503" t="s">
        <v>809</v>
      </c>
      <c r="N8" s="503" t="s">
        <v>35</v>
      </c>
      <c r="O8" s="503" t="s">
        <v>1308</v>
      </c>
      <c r="P8" s="503" t="s">
        <v>1309</v>
      </c>
      <c r="Q8" s="505" t="s">
        <v>1310</v>
      </c>
      <c r="R8" s="512">
        <v>18</v>
      </c>
      <c r="S8" s="497"/>
    </row>
    <row r="9" spans="1:19" ht="174" x14ac:dyDescent="0.25">
      <c r="A9" s="498" t="s">
        <v>1315</v>
      </c>
      <c r="B9" s="498" t="s">
        <v>1316</v>
      </c>
      <c r="C9" s="498" t="s">
        <v>1315</v>
      </c>
      <c r="D9" s="499"/>
      <c r="E9" s="499" t="s">
        <v>1254</v>
      </c>
      <c r="F9" s="500" t="s">
        <v>1255</v>
      </c>
      <c r="G9" s="501" t="s">
        <v>1313</v>
      </c>
      <c r="H9" s="502" t="s">
        <v>1313</v>
      </c>
      <c r="I9" s="503" t="s">
        <v>1317</v>
      </c>
      <c r="J9" t="s">
        <v>1318</v>
      </c>
      <c r="K9" s="503" t="s">
        <v>1259</v>
      </c>
      <c r="L9" s="503"/>
      <c r="M9" s="524" t="s">
        <v>809</v>
      </c>
      <c r="N9" s="524" t="s">
        <v>1319</v>
      </c>
      <c r="O9" s="524" t="s">
        <v>1320</v>
      </c>
      <c r="P9" s="524" t="s">
        <v>1321</v>
      </c>
      <c r="Q9" s="524" t="s">
        <v>1310</v>
      </c>
      <c r="R9" s="506">
        <v>18</v>
      </c>
      <c r="S9" s="507"/>
    </row>
    <row r="10" spans="1:19" ht="174" x14ac:dyDescent="0.25">
      <c r="A10" s="498" t="s">
        <v>1322</v>
      </c>
      <c r="B10" s="498" t="s">
        <v>1323</v>
      </c>
      <c r="C10" s="498" t="s">
        <v>1322</v>
      </c>
      <c r="D10" s="499"/>
      <c r="E10" s="508" t="s">
        <v>1265</v>
      </c>
      <c r="F10" s="500" t="s">
        <v>1255</v>
      </c>
      <c r="G10" s="501" t="s">
        <v>1324</v>
      </c>
      <c r="H10" s="502" t="s">
        <v>1313</v>
      </c>
      <c r="I10" s="503" t="s">
        <v>1325</v>
      </c>
      <c r="J10" t="s">
        <v>1326</v>
      </c>
      <c r="K10" s="503" t="s">
        <v>1259</v>
      </c>
      <c r="L10" s="503"/>
      <c r="M10" s="503" t="s">
        <v>809</v>
      </c>
      <c r="N10" s="503" t="s">
        <v>35</v>
      </c>
      <c r="O10" s="503" t="s">
        <v>1308</v>
      </c>
      <c r="P10" s="503" t="s">
        <v>1309</v>
      </c>
      <c r="Q10" s="503" t="s">
        <v>1310</v>
      </c>
      <c r="R10" s="512">
        <v>20</v>
      </c>
      <c r="S10" s="497"/>
    </row>
    <row r="11" spans="1:19" ht="152.25" x14ac:dyDescent="0.25">
      <c r="A11" s="498" t="s">
        <v>1327</v>
      </c>
      <c r="B11" s="498" t="s">
        <v>1328</v>
      </c>
      <c r="C11" s="498" t="s">
        <v>1329</v>
      </c>
      <c r="D11" s="499"/>
      <c r="E11" s="508" t="s">
        <v>1265</v>
      </c>
      <c r="F11" s="500" t="s">
        <v>1255</v>
      </c>
      <c r="G11" s="500" t="s">
        <v>1330</v>
      </c>
      <c r="H11" s="502" t="s">
        <v>1331</v>
      </c>
      <c r="I11" s="503" t="s">
        <v>1325</v>
      </c>
      <c r="J11" s="513" t="s">
        <v>1332</v>
      </c>
      <c r="K11" s="503" t="s">
        <v>1259</v>
      </c>
      <c r="L11" s="503"/>
      <c r="M11" s="503" t="s">
        <v>828</v>
      </c>
      <c r="N11" s="503" t="s">
        <v>21</v>
      </c>
      <c r="O11" s="503" t="s">
        <v>1333</v>
      </c>
      <c r="P11" s="503" t="s">
        <v>827</v>
      </c>
      <c r="Q11" s="503" t="s">
        <v>1334</v>
      </c>
      <c r="R11" s="512">
        <v>20</v>
      </c>
      <c r="S11" s="497"/>
    </row>
    <row r="12" spans="1:19" ht="283.5" x14ac:dyDescent="0.25">
      <c r="A12" s="525" t="s">
        <v>1335</v>
      </c>
      <c r="B12" s="525" t="s">
        <v>1336</v>
      </c>
      <c r="C12" s="525" t="s">
        <v>1337</v>
      </c>
      <c r="D12" s="526"/>
      <c r="E12" s="527" t="s">
        <v>1265</v>
      </c>
      <c r="F12" s="502" t="s">
        <v>1338</v>
      </c>
      <c r="G12" s="502" t="s">
        <v>1339</v>
      </c>
      <c r="H12" s="502" t="s">
        <v>1331</v>
      </c>
      <c r="I12" s="503" t="s">
        <v>1325</v>
      </c>
      <c r="J12" s="515" t="s">
        <v>1340</v>
      </c>
      <c r="K12" s="503" t="s">
        <v>1259</v>
      </c>
      <c r="L12" s="503"/>
      <c r="M12" s="503" t="s">
        <v>183</v>
      </c>
      <c r="N12" s="503" t="s">
        <v>21</v>
      </c>
      <c r="O12" s="503" t="s">
        <v>1341</v>
      </c>
      <c r="P12" s="503" t="s">
        <v>180</v>
      </c>
      <c r="Q12" s="505" t="s">
        <v>1342</v>
      </c>
      <c r="R12" s="512">
        <v>20</v>
      </c>
      <c r="S12" s="497"/>
    </row>
    <row r="13" spans="1:19" ht="152.25" x14ac:dyDescent="0.25">
      <c r="A13" s="498" t="s">
        <v>1343</v>
      </c>
      <c r="B13" s="498" t="s">
        <v>1344</v>
      </c>
      <c r="C13" s="498" t="s">
        <v>1345</v>
      </c>
      <c r="D13" s="499"/>
      <c r="E13" s="508" t="s">
        <v>1265</v>
      </c>
      <c r="F13" s="500" t="s">
        <v>1255</v>
      </c>
      <c r="G13" s="509" t="s">
        <v>1346</v>
      </c>
      <c r="H13" s="502" t="s">
        <v>1331</v>
      </c>
      <c r="I13" s="503" t="s">
        <v>1325</v>
      </c>
      <c r="J13" s="515" t="s">
        <v>1347</v>
      </c>
      <c r="K13" s="503" t="s">
        <v>1259</v>
      </c>
      <c r="L13" s="503"/>
      <c r="M13" s="503" t="s">
        <v>181</v>
      </c>
      <c r="N13" s="503" t="s">
        <v>32</v>
      </c>
      <c r="O13" s="503" t="s">
        <v>1348</v>
      </c>
      <c r="P13" s="503" t="s">
        <v>180</v>
      </c>
      <c r="Q13" s="505" t="s">
        <v>1349</v>
      </c>
      <c r="R13" s="512">
        <v>20</v>
      </c>
      <c r="S13" s="497"/>
    </row>
    <row r="14" spans="1:19" ht="152.25" x14ac:dyDescent="0.25">
      <c r="A14" s="498" t="s">
        <v>1350</v>
      </c>
      <c r="B14" s="498" t="s">
        <v>1351</v>
      </c>
      <c r="C14" s="498" t="s">
        <v>1352</v>
      </c>
      <c r="D14" s="499"/>
      <c r="E14" s="499" t="s">
        <v>1254</v>
      </c>
      <c r="F14" s="500" t="s">
        <v>1255</v>
      </c>
      <c r="G14" s="509" t="s">
        <v>1353</v>
      </c>
      <c r="H14" s="502" t="s">
        <v>1331</v>
      </c>
      <c r="I14" s="503" t="s">
        <v>1306</v>
      </c>
      <c r="J14" s="528" t="s">
        <v>1354</v>
      </c>
      <c r="K14" s="529" t="s">
        <v>1259</v>
      </c>
      <c r="L14" s="503"/>
      <c r="M14" s="503" t="s">
        <v>605</v>
      </c>
      <c r="N14" s="503" t="s">
        <v>35</v>
      </c>
      <c r="O14" s="503" t="s">
        <v>1355</v>
      </c>
      <c r="P14" s="503" t="s">
        <v>604</v>
      </c>
      <c r="Q14" s="503" t="s">
        <v>1356</v>
      </c>
      <c r="R14" s="512">
        <v>18</v>
      </c>
      <c r="S14" s="497"/>
    </row>
    <row r="15" spans="1:19" ht="152.25" x14ac:dyDescent="0.25">
      <c r="A15" s="498" t="s">
        <v>1357</v>
      </c>
      <c r="B15" s="498" t="s">
        <v>1358</v>
      </c>
      <c r="C15" s="498" t="s">
        <v>1359</v>
      </c>
      <c r="D15" s="498"/>
      <c r="E15" s="508" t="s">
        <v>1265</v>
      </c>
      <c r="F15" s="500" t="s">
        <v>1255</v>
      </c>
      <c r="G15" s="509" t="s">
        <v>1353</v>
      </c>
      <c r="H15" s="502" t="s">
        <v>1331</v>
      </c>
      <c r="I15" s="529" t="s">
        <v>1360</v>
      </c>
      <c r="J15" s="504" t="s">
        <v>1361</v>
      </c>
      <c r="K15" s="529" t="s">
        <v>1259</v>
      </c>
      <c r="L15" s="530"/>
      <c r="M15" s="503" t="s">
        <v>605</v>
      </c>
      <c r="N15" s="503" t="s">
        <v>35</v>
      </c>
      <c r="O15" s="503" t="s">
        <v>1355</v>
      </c>
      <c r="P15" s="503" t="s">
        <v>604</v>
      </c>
      <c r="Q15" s="503" t="s">
        <v>1356</v>
      </c>
      <c r="R15" s="512">
        <v>18</v>
      </c>
      <c r="S15" s="497"/>
    </row>
    <row r="16" spans="1:19" ht="152.25" x14ac:dyDescent="0.25">
      <c r="A16" s="498" t="s">
        <v>1362</v>
      </c>
      <c r="B16" s="498" t="s">
        <v>1363</v>
      </c>
      <c r="C16" s="498" t="s">
        <v>1364</v>
      </c>
      <c r="D16" s="499" t="s">
        <v>1365</v>
      </c>
      <c r="E16" s="508" t="s">
        <v>1265</v>
      </c>
      <c r="F16" s="500" t="s">
        <v>1255</v>
      </c>
      <c r="G16" s="509" t="s">
        <v>1366</v>
      </c>
      <c r="H16" s="502" t="s">
        <v>1331</v>
      </c>
      <c r="I16" s="503" t="s">
        <v>1367</v>
      </c>
      <c r="J16" s="528" t="s">
        <v>1368</v>
      </c>
      <c r="K16" s="503" t="s">
        <v>1259</v>
      </c>
      <c r="L16" s="503" t="s">
        <v>1369</v>
      </c>
      <c r="M16" s="503" t="s">
        <v>605</v>
      </c>
      <c r="N16" s="503" t="s">
        <v>35</v>
      </c>
      <c r="O16" s="503" t="s">
        <v>1355</v>
      </c>
      <c r="P16" s="503" t="s">
        <v>604</v>
      </c>
      <c r="Q16" s="531" t="s">
        <v>1356</v>
      </c>
      <c r="R16" s="506">
        <v>18</v>
      </c>
      <c r="S16" s="507"/>
    </row>
    <row r="17" spans="1:19" ht="152.25" x14ac:dyDescent="0.25">
      <c r="A17" s="498" t="s">
        <v>1370</v>
      </c>
      <c r="B17" s="498" t="s">
        <v>1371</v>
      </c>
      <c r="C17" s="498" t="s">
        <v>1372</v>
      </c>
      <c r="D17" s="499"/>
      <c r="E17" s="508" t="s">
        <v>1265</v>
      </c>
      <c r="F17" s="500" t="s">
        <v>1255</v>
      </c>
      <c r="G17" s="509" t="s">
        <v>1366</v>
      </c>
      <c r="H17" s="502" t="s">
        <v>1331</v>
      </c>
      <c r="I17" s="503" t="s">
        <v>1306</v>
      </c>
      <c r="J17" s="504" t="s">
        <v>1373</v>
      </c>
      <c r="K17" s="503" t="s">
        <v>1259</v>
      </c>
      <c r="L17" s="503"/>
      <c r="M17" s="503" t="s">
        <v>605</v>
      </c>
      <c r="N17" s="503" t="s">
        <v>35</v>
      </c>
      <c r="O17" s="503" t="s">
        <v>1355</v>
      </c>
      <c r="P17" s="503" t="s">
        <v>604</v>
      </c>
      <c r="Q17" s="503" t="s">
        <v>1356</v>
      </c>
      <c r="R17" s="506">
        <v>18</v>
      </c>
      <c r="S17" s="507"/>
    </row>
    <row r="18" spans="1:19" ht="87" x14ac:dyDescent="0.25">
      <c r="A18" s="498" t="s">
        <v>1374</v>
      </c>
      <c r="B18" s="498" t="s">
        <v>1375</v>
      </c>
      <c r="C18" s="498" t="s">
        <v>1374</v>
      </c>
      <c r="D18" s="499"/>
      <c r="E18" s="508" t="s">
        <v>1265</v>
      </c>
      <c r="F18" s="500" t="s">
        <v>1255</v>
      </c>
      <c r="G18" s="500" t="s">
        <v>1376</v>
      </c>
      <c r="H18" s="502" t="s">
        <v>1376</v>
      </c>
      <c r="I18" s="503" t="s">
        <v>1268</v>
      </c>
      <c r="J18" s="515" t="s">
        <v>1377</v>
      </c>
      <c r="K18" s="503" t="s">
        <v>1259</v>
      </c>
      <c r="L18" s="503"/>
      <c r="M18" s="503" t="s">
        <v>361</v>
      </c>
      <c r="N18" s="503" t="s">
        <v>1378</v>
      </c>
      <c r="O18" s="503" t="s">
        <v>1379</v>
      </c>
      <c r="P18" s="503" t="s">
        <v>360</v>
      </c>
      <c r="Q18" s="505" t="s">
        <v>1380</v>
      </c>
      <c r="R18" s="512">
        <v>18</v>
      </c>
      <c r="S18" s="497"/>
    </row>
    <row r="19" spans="1:19" ht="152.25" x14ac:dyDescent="0.25">
      <c r="A19" s="525" t="s">
        <v>1381</v>
      </c>
      <c r="B19" s="525" t="s">
        <v>1382</v>
      </c>
      <c r="C19" s="525" t="s">
        <v>1383</v>
      </c>
      <c r="D19" s="526"/>
      <c r="E19" s="527" t="s">
        <v>1265</v>
      </c>
      <c r="F19" s="502" t="s">
        <v>1384</v>
      </c>
      <c r="G19" s="502" t="s">
        <v>1385</v>
      </c>
      <c r="H19" s="502" t="s">
        <v>1386</v>
      </c>
      <c r="I19" s="503" t="s">
        <v>1325</v>
      </c>
      <c r="J19" s="528" t="s">
        <v>1387</v>
      </c>
      <c r="K19" s="503" t="s">
        <v>1259</v>
      </c>
      <c r="L19" s="503"/>
      <c r="M19" s="503" t="s">
        <v>223</v>
      </c>
      <c r="N19" s="503" t="s">
        <v>21</v>
      </c>
      <c r="O19" s="503" t="s">
        <v>1388</v>
      </c>
      <c r="P19" s="503" t="s">
        <v>222</v>
      </c>
      <c r="Q19" s="505" t="s">
        <v>1389</v>
      </c>
      <c r="R19" s="512">
        <v>20</v>
      </c>
      <c r="S19" s="497"/>
    </row>
    <row r="20" spans="1:19" ht="152.25" x14ac:dyDescent="0.25">
      <c r="A20" s="498" t="s">
        <v>1390</v>
      </c>
      <c r="B20" s="498" t="s">
        <v>1391</v>
      </c>
      <c r="C20" s="498" t="s">
        <v>1390</v>
      </c>
      <c r="D20" s="499"/>
      <c r="E20" s="508" t="s">
        <v>1265</v>
      </c>
      <c r="F20" s="500" t="s">
        <v>1255</v>
      </c>
      <c r="G20" s="509" t="s">
        <v>1385</v>
      </c>
      <c r="H20" s="502" t="s">
        <v>1386</v>
      </c>
      <c r="I20" s="529" t="s">
        <v>1392</v>
      </c>
      <c r="J20" s="513" t="s">
        <v>1393</v>
      </c>
      <c r="K20" s="503" t="s">
        <v>1259</v>
      </c>
      <c r="L20" s="503"/>
      <c r="M20" s="503" t="s">
        <v>227</v>
      </c>
      <c r="N20" s="503" t="s">
        <v>32</v>
      </c>
      <c r="O20" s="503" t="s">
        <v>1394</v>
      </c>
      <c r="P20" s="503" t="s">
        <v>1395</v>
      </c>
      <c r="Q20" s="505" t="s">
        <v>1396</v>
      </c>
      <c r="R20" s="512">
        <v>18</v>
      </c>
      <c r="S20" s="497"/>
    </row>
    <row r="21" spans="1:19" ht="152.25" x14ac:dyDescent="0.25">
      <c r="A21" s="498" t="s">
        <v>1397</v>
      </c>
      <c r="B21" s="498" t="s">
        <v>1398</v>
      </c>
      <c r="C21" s="498" t="s">
        <v>1397</v>
      </c>
      <c r="D21" s="499"/>
      <c r="E21" s="508" t="s">
        <v>1265</v>
      </c>
      <c r="F21" s="500" t="s">
        <v>1255</v>
      </c>
      <c r="G21" s="509" t="s">
        <v>1399</v>
      </c>
      <c r="H21" s="502" t="s">
        <v>1386</v>
      </c>
      <c r="I21" s="503" t="s">
        <v>1268</v>
      </c>
      <c r="J21" s="532" t="s">
        <v>1400</v>
      </c>
      <c r="K21" s="503" t="s">
        <v>1259</v>
      </c>
      <c r="L21" s="503"/>
      <c r="M21" s="503" t="s">
        <v>111</v>
      </c>
      <c r="N21" s="503" t="s">
        <v>1401</v>
      </c>
      <c r="O21" s="503" t="s">
        <v>1402</v>
      </c>
      <c r="P21" s="503" t="s">
        <v>105</v>
      </c>
      <c r="Q21" s="505" t="s">
        <v>1403</v>
      </c>
      <c r="R21" s="512">
        <v>18</v>
      </c>
      <c r="S21" s="497"/>
    </row>
    <row r="22" spans="1:19" ht="152.25" x14ac:dyDescent="0.25">
      <c r="A22" s="498" t="s">
        <v>1404</v>
      </c>
      <c r="B22" s="498" t="s">
        <v>1405</v>
      </c>
      <c r="C22" s="498" t="s">
        <v>1404</v>
      </c>
      <c r="D22" s="499"/>
      <c r="E22" s="508" t="s">
        <v>1265</v>
      </c>
      <c r="F22" s="500" t="s">
        <v>1255</v>
      </c>
      <c r="G22" s="509" t="s">
        <v>1399</v>
      </c>
      <c r="H22" s="502" t="s">
        <v>1386</v>
      </c>
      <c r="I22" s="503" t="s">
        <v>1325</v>
      </c>
      <c r="J22" s="504" t="s">
        <v>1406</v>
      </c>
      <c r="K22" s="503" t="s">
        <v>1259</v>
      </c>
      <c r="L22" s="503"/>
      <c r="M22" s="503" t="s">
        <v>111</v>
      </c>
      <c r="N22" s="503" t="s">
        <v>1401</v>
      </c>
      <c r="O22" s="503" t="s">
        <v>1402</v>
      </c>
      <c r="P22" s="503" t="s">
        <v>105</v>
      </c>
      <c r="Q22" s="503" t="s">
        <v>1403</v>
      </c>
      <c r="R22" s="512">
        <v>20</v>
      </c>
      <c r="S22" s="497"/>
    </row>
    <row r="23" spans="1:19" ht="152.25" x14ac:dyDescent="0.25">
      <c r="A23" s="498" t="s">
        <v>1407</v>
      </c>
      <c r="B23" s="498" t="s">
        <v>1408</v>
      </c>
      <c r="C23" s="498" t="s">
        <v>1407</v>
      </c>
      <c r="D23" s="499"/>
      <c r="E23" s="508" t="s">
        <v>1265</v>
      </c>
      <c r="F23" s="500" t="s">
        <v>1255</v>
      </c>
      <c r="G23" s="509" t="s">
        <v>1399</v>
      </c>
      <c r="H23" s="502" t="s">
        <v>1386</v>
      </c>
      <c r="I23" s="503" t="s">
        <v>1325</v>
      </c>
      <c r="J23" s="513" t="s">
        <v>1409</v>
      </c>
      <c r="K23" s="503" t="s">
        <v>1259</v>
      </c>
      <c r="L23" s="503"/>
      <c r="M23" s="503" t="s">
        <v>129</v>
      </c>
      <c r="N23" s="503" t="s">
        <v>21</v>
      </c>
      <c r="O23" s="503" t="s">
        <v>1410</v>
      </c>
      <c r="P23" s="503" t="s">
        <v>52</v>
      </c>
      <c r="Q23" s="505" t="s">
        <v>1411</v>
      </c>
      <c r="R23" s="512">
        <v>20</v>
      </c>
      <c r="S23" s="497"/>
    </row>
    <row r="24" spans="1:19" ht="78.75" x14ac:dyDescent="0.25">
      <c r="A24" s="498" t="s">
        <v>1412</v>
      </c>
      <c r="B24" s="498" t="s">
        <v>1413</v>
      </c>
      <c r="C24" s="498" t="s">
        <v>1414</v>
      </c>
      <c r="D24" s="499"/>
      <c r="E24" s="508" t="s">
        <v>1265</v>
      </c>
      <c r="F24" s="500" t="s">
        <v>1255</v>
      </c>
      <c r="G24" s="500" t="s">
        <v>1415</v>
      </c>
      <c r="H24" s="502" t="s">
        <v>1415</v>
      </c>
      <c r="I24" s="503" t="s">
        <v>1268</v>
      </c>
      <c r="J24" s="513" t="s">
        <v>1416</v>
      </c>
      <c r="K24" s="503" t="s">
        <v>1259</v>
      </c>
      <c r="L24" s="503"/>
      <c r="M24" s="503" t="s">
        <v>875</v>
      </c>
      <c r="N24" s="503" t="s">
        <v>21</v>
      </c>
      <c r="O24" s="503" t="s">
        <v>1417</v>
      </c>
      <c r="P24" s="503" t="s">
        <v>874</v>
      </c>
      <c r="Q24" s="503" t="s">
        <v>1418</v>
      </c>
      <c r="R24" s="512">
        <v>18</v>
      </c>
      <c r="S24" s="497"/>
    </row>
    <row r="25" spans="1:19" ht="65.25" x14ac:dyDescent="0.25">
      <c r="A25" s="498" t="s">
        <v>1419</v>
      </c>
      <c r="B25" s="498" t="s">
        <v>1420</v>
      </c>
      <c r="C25" s="498" t="s">
        <v>1421</v>
      </c>
      <c r="D25" s="499"/>
      <c r="E25" s="499" t="s">
        <v>1254</v>
      </c>
      <c r="F25" s="500" t="s">
        <v>1255</v>
      </c>
      <c r="G25" s="500" t="s">
        <v>1415</v>
      </c>
      <c r="H25" s="502" t="s">
        <v>1415</v>
      </c>
      <c r="I25" s="503" t="s">
        <v>1287</v>
      </c>
      <c r="J25" s="504" t="s">
        <v>1422</v>
      </c>
      <c r="K25" s="503" t="s">
        <v>1259</v>
      </c>
      <c r="L25" s="503"/>
      <c r="M25" s="503" t="s">
        <v>872</v>
      </c>
      <c r="N25" s="503" t="s">
        <v>1378</v>
      </c>
      <c r="O25" s="503" t="s">
        <v>1423</v>
      </c>
      <c r="P25" s="503" t="s">
        <v>1424</v>
      </c>
      <c r="Q25" s="503" t="s">
        <v>1425</v>
      </c>
      <c r="R25" s="506">
        <v>18</v>
      </c>
      <c r="S25" s="507"/>
    </row>
    <row r="26" spans="1:19" ht="141.75" x14ac:dyDescent="0.25">
      <c r="A26" s="525" t="s">
        <v>1426</v>
      </c>
      <c r="B26" s="525" t="s">
        <v>1427</v>
      </c>
      <c r="C26" s="525" t="s">
        <v>1428</v>
      </c>
      <c r="D26" s="526"/>
      <c r="E26" s="527" t="s">
        <v>1265</v>
      </c>
      <c r="F26" s="502" t="s">
        <v>1384</v>
      </c>
      <c r="G26" s="502" t="s">
        <v>1415</v>
      </c>
      <c r="H26" s="502" t="s">
        <v>1415</v>
      </c>
      <c r="I26" s="503" t="s">
        <v>1257</v>
      </c>
      <c r="J26" s="533" t="s">
        <v>1429</v>
      </c>
      <c r="K26" s="529" t="s">
        <v>1259</v>
      </c>
      <c r="L26" s="503"/>
      <c r="M26" s="503" t="s">
        <v>872</v>
      </c>
      <c r="N26" s="503" t="s">
        <v>1378</v>
      </c>
      <c r="O26" s="503" t="s">
        <v>1423</v>
      </c>
      <c r="P26" s="503" t="s">
        <v>1424</v>
      </c>
      <c r="Q26" s="503" t="s">
        <v>1425</v>
      </c>
      <c r="R26" s="512">
        <v>18</v>
      </c>
      <c r="S26" s="497"/>
    </row>
    <row r="27" spans="1:19" ht="152.25" x14ac:dyDescent="0.25">
      <c r="A27" s="534" t="s">
        <v>1430</v>
      </c>
      <c r="B27" s="534" t="s">
        <v>1316</v>
      </c>
      <c r="C27" s="534" t="s">
        <v>1431</v>
      </c>
      <c r="D27" s="535"/>
      <c r="E27" s="535" t="s">
        <v>1265</v>
      </c>
      <c r="F27" s="509" t="s">
        <v>1338</v>
      </c>
      <c r="G27" s="509" t="s">
        <v>1432</v>
      </c>
      <c r="H27" s="502" t="s">
        <v>1433</v>
      </c>
      <c r="I27" s="503" t="s">
        <v>1434</v>
      </c>
      <c r="J27" s="504" t="s">
        <v>1435</v>
      </c>
      <c r="K27" s="503" t="s">
        <v>1259</v>
      </c>
      <c r="L27" s="503"/>
      <c r="M27" s="503" t="s">
        <v>302</v>
      </c>
      <c r="N27" s="503" t="s">
        <v>1436</v>
      </c>
      <c r="O27" s="503" t="s">
        <v>1437</v>
      </c>
      <c r="P27" s="503" t="s">
        <v>1438</v>
      </c>
      <c r="Q27" s="503" t="s">
        <v>1439</v>
      </c>
      <c r="R27" s="506">
        <v>18</v>
      </c>
      <c r="S27" s="507"/>
    </row>
    <row r="28" spans="1:19" ht="152.25" x14ac:dyDescent="0.25">
      <c r="A28" s="498" t="s">
        <v>1440</v>
      </c>
      <c r="B28" s="498" t="s">
        <v>1441</v>
      </c>
      <c r="C28" s="498" t="s">
        <v>1442</v>
      </c>
      <c r="D28" s="499"/>
      <c r="E28" s="508" t="s">
        <v>1265</v>
      </c>
      <c r="F28" s="500" t="s">
        <v>1255</v>
      </c>
      <c r="G28" s="509" t="s">
        <v>1443</v>
      </c>
      <c r="H28" s="502" t="s">
        <v>1433</v>
      </c>
      <c r="I28" s="503" t="s">
        <v>1325</v>
      </c>
      <c r="J28" s="515" t="s">
        <v>1444</v>
      </c>
      <c r="K28" s="503" t="s">
        <v>1259</v>
      </c>
      <c r="L28" s="503"/>
      <c r="M28" s="536" t="s">
        <v>288</v>
      </c>
      <c r="N28" s="512" t="s">
        <v>1299</v>
      </c>
      <c r="O28" s="512" t="s">
        <v>1445</v>
      </c>
      <c r="P28" s="512" t="s">
        <v>1446</v>
      </c>
      <c r="Q28" s="512" t="s">
        <v>1447</v>
      </c>
      <c r="R28" s="512">
        <v>20</v>
      </c>
      <c r="S28" s="497"/>
    </row>
    <row r="29" spans="1:19" ht="152.25" x14ac:dyDescent="0.25">
      <c r="A29" s="498" t="s">
        <v>1448</v>
      </c>
      <c r="B29" s="498" t="s">
        <v>1398</v>
      </c>
      <c r="C29" s="498" t="s">
        <v>1449</v>
      </c>
      <c r="D29" s="499"/>
      <c r="E29" s="508" t="s">
        <v>1265</v>
      </c>
      <c r="F29" s="500" t="s">
        <v>1255</v>
      </c>
      <c r="G29" s="509" t="s">
        <v>1443</v>
      </c>
      <c r="H29" s="502" t="s">
        <v>1433</v>
      </c>
      <c r="I29" s="503" t="s">
        <v>1325</v>
      </c>
      <c r="J29" s="532" t="s">
        <v>1450</v>
      </c>
      <c r="K29" s="503" t="s">
        <v>1259</v>
      </c>
      <c r="L29" s="503"/>
      <c r="M29" s="503" t="s">
        <v>281</v>
      </c>
      <c r="N29" s="503" t="s">
        <v>21</v>
      </c>
      <c r="O29" s="503" t="s">
        <v>1451</v>
      </c>
      <c r="P29" s="503" t="s">
        <v>276</v>
      </c>
      <c r="Q29" s="503" t="s">
        <v>1452</v>
      </c>
      <c r="R29" s="512">
        <v>20</v>
      </c>
      <c r="S29" s="497"/>
    </row>
    <row r="30" spans="1:19" ht="65.25" x14ac:dyDescent="0.25">
      <c r="A30" s="498" t="s">
        <v>1453</v>
      </c>
      <c r="B30" s="498" t="s">
        <v>1454</v>
      </c>
      <c r="C30" s="498" t="s">
        <v>1453</v>
      </c>
      <c r="D30" s="499"/>
      <c r="E30" s="508" t="s">
        <v>1265</v>
      </c>
      <c r="F30" s="500" t="s">
        <v>1255</v>
      </c>
      <c r="G30" s="500" t="s">
        <v>1455</v>
      </c>
      <c r="H30" s="502" t="s">
        <v>1455</v>
      </c>
      <c r="I30" s="503" t="s">
        <v>1257</v>
      </c>
      <c r="J30" s="504" t="s">
        <v>1456</v>
      </c>
      <c r="K30" s="503" t="s">
        <v>1259</v>
      </c>
      <c r="L30" s="503"/>
      <c r="M30" s="503" t="s">
        <v>900</v>
      </c>
      <c r="N30" s="503" t="s">
        <v>21</v>
      </c>
      <c r="O30" s="503" t="s">
        <v>1457</v>
      </c>
      <c r="P30" s="503" t="s">
        <v>899</v>
      </c>
      <c r="Q30" s="503" t="s">
        <v>1458</v>
      </c>
      <c r="R30" s="512">
        <v>18</v>
      </c>
      <c r="S30" s="497"/>
    </row>
    <row r="31" spans="1:19" ht="65.25" x14ac:dyDescent="0.25">
      <c r="A31" s="537" t="s">
        <v>1459</v>
      </c>
      <c r="B31" s="537" t="s">
        <v>1293</v>
      </c>
      <c r="C31" s="537" t="s">
        <v>1459</v>
      </c>
      <c r="D31" s="538"/>
      <c r="E31" s="539" t="s">
        <v>1265</v>
      </c>
      <c r="F31" s="540" t="s">
        <v>1460</v>
      </c>
      <c r="G31" s="540" t="s">
        <v>1455</v>
      </c>
      <c r="H31" s="502" t="s">
        <v>1455</v>
      </c>
      <c r="I31" s="529" t="s">
        <v>1461</v>
      </c>
      <c r="J31" s="513" t="s">
        <v>1462</v>
      </c>
      <c r="K31" s="503" t="s">
        <v>1259</v>
      </c>
      <c r="L31" s="503"/>
      <c r="M31" s="503"/>
      <c r="N31" s="503" t="s">
        <v>32</v>
      </c>
      <c r="O31" s="503" t="s">
        <v>1463</v>
      </c>
      <c r="P31" s="503" t="s">
        <v>1464</v>
      </c>
      <c r="Q31" s="503" t="s">
        <v>1465</v>
      </c>
      <c r="R31" s="512">
        <v>18</v>
      </c>
      <c r="S31" s="514" t="s">
        <v>1281</v>
      </c>
    </row>
    <row r="32" spans="1:19" ht="78.75" x14ac:dyDescent="0.25">
      <c r="A32" s="498" t="s">
        <v>1466</v>
      </c>
      <c r="B32" s="498" t="s">
        <v>1467</v>
      </c>
      <c r="C32" s="498" t="s">
        <v>1466</v>
      </c>
      <c r="D32" s="499"/>
      <c r="E32" s="508" t="s">
        <v>1265</v>
      </c>
      <c r="F32" s="500" t="s">
        <v>1255</v>
      </c>
      <c r="G32" s="500" t="s">
        <v>1455</v>
      </c>
      <c r="H32" s="502" t="s">
        <v>1455</v>
      </c>
      <c r="I32" s="503" t="s">
        <v>1325</v>
      </c>
      <c r="J32" s="504" t="s">
        <v>1468</v>
      </c>
      <c r="K32" s="503" t="s">
        <v>1259</v>
      </c>
      <c r="L32" s="503"/>
      <c r="M32" s="503" t="s">
        <v>900</v>
      </c>
      <c r="N32" s="503" t="s">
        <v>21</v>
      </c>
      <c r="O32" s="503" t="s">
        <v>1457</v>
      </c>
      <c r="P32" s="503" t="s">
        <v>899</v>
      </c>
      <c r="Q32" s="503" t="s">
        <v>1458</v>
      </c>
      <c r="R32" s="512">
        <v>20</v>
      </c>
      <c r="S32" s="497"/>
    </row>
    <row r="33" spans="1:19" ht="65.25" x14ac:dyDescent="0.25">
      <c r="A33" s="498" t="s">
        <v>1469</v>
      </c>
      <c r="B33" s="498" t="s">
        <v>1470</v>
      </c>
      <c r="C33" s="498" t="s">
        <v>1469</v>
      </c>
      <c r="D33" s="499"/>
      <c r="E33" s="508" t="s">
        <v>1265</v>
      </c>
      <c r="F33" s="500" t="s">
        <v>1255</v>
      </c>
      <c r="G33" s="500" t="s">
        <v>1455</v>
      </c>
      <c r="H33" s="502" t="s">
        <v>1455</v>
      </c>
      <c r="I33" s="503" t="s">
        <v>1471</v>
      </c>
      <c r="J33" s="541" t="s">
        <v>1472</v>
      </c>
      <c r="K33" s="529" t="s">
        <v>1259</v>
      </c>
      <c r="L33" s="503"/>
      <c r="M33" s="503" t="s">
        <v>890</v>
      </c>
      <c r="N33" s="503" t="s">
        <v>35</v>
      </c>
      <c r="O33" s="503" t="s">
        <v>1473</v>
      </c>
      <c r="P33" s="503" t="s">
        <v>636</v>
      </c>
      <c r="Q33" s="503" t="s">
        <v>1474</v>
      </c>
      <c r="R33" s="512">
        <v>18</v>
      </c>
      <c r="S33" s="497"/>
    </row>
    <row r="34" spans="1:19" ht="152.25" x14ac:dyDescent="0.25">
      <c r="A34" s="537" t="s">
        <v>1475</v>
      </c>
      <c r="B34" s="537" t="s">
        <v>1336</v>
      </c>
      <c r="C34" s="537" t="s">
        <v>1475</v>
      </c>
      <c r="D34" s="538"/>
      <c r="E34" s="539" t="s">
        <v>1265</v>
      </c>
      <c r="F34" s="540" t="s">
        <v>1460</v>
      </c>
      <c r="G34" s="509" t="s">
        <v>1476</v>
      </c>
      <c r="H34" s="502" t="s">
        <v>1477</v>
      </c>
      <c r="I34" s="503" t="s">
        <v>1325</v>
      </c>
      <c r="J34" s="504" t="s">
        <v>1478</v>
      </c>
      <c r="K34" s="503" t="s">
        <v>1259</v>
      </c>
      <c r="L34" s="503"/>
      <c r="M34" s="503" t="s">
        <v>637</v>
      </c>
      <c r="N34" s="503" t="s">
        <v>1401</v>
      </c>
      <c r="O34" s="503" t="s">
        <v>1479</v>
      </c>
      <c r="P34" s="503" t="s">
        <v>636</v>
      </c>
      <c r="Q34" s="503" t="s">
        <v>1480</v>
      </c>
      <c r="R34" s="512">
        <v>20</v>
      </c>
      <c r="S34" s="497" t="s">
        <v>1481</v>
      </c>
    </row>
    <row r="35" spans="1:19" ht="152.25" x14ac:dyDescent="0.25">
      <c r="A35" s="537" t="s">
        <v>1482</v>
      </c>
      <c r="B35" s="537" t="s">
        <v>1483</v>
      </c>
      <c r="C35" s="537" t="s">
        <v>1482</v>
      </c>
      <c r="D35" s="538"/>
      <c r="E35" s="538" t="s">
        <v>1254</v>
      </c>
      <c r="F35" s="540" t="s">
        <v>1460</v>
      </c>
      <c r="G35" s="509" t="s">
        <v>1476</v>
      </c>
      <c r="H35" s="502" t="s">
        <v>1477</v>
      </c>
      <c r="I35" s="503" t="s">
        <v>1325</v>
      </c>
      <c r="J35" s="513" t="s">
        <v>1484</v>
      </c>
      <c r="K35" s="503" t="s">
        <v>1259</v>
      </c>
      <c r="L35" s="503"/>
      <c r="M35" s="503" t="s">
        <v>633</v>
      </c>
      <c r="N35" s="503" t="s">
        <v>21</v>
      </c>
      <c r="O35" s="503" t="s">
        <v>1485</v>
      </c>
      <c r="P35" s="503" t="s">
        <v>632</v>
      </c>
      <c r="Q35" s="503" t="s">
        <v>1486</v>
      </c>
      <c r="R35" s="512">
        <v>20</v>
      </c>
      <c r="S35" s="497"/>
    </row>
    <row r="36" spans="1:19" ht="239.25" x14ac:dyDescent="0.25">
      <c r="A36" s="525" t="s">
        <v>1487</v>
      </c>
      <c r="B36" s="525" t="s">
        <v>1488</v>
      </c>
      <c r="C36" s="525" t="s">
        <v>1487</v>
      </c>
      <c r="D36" s="499"/>
      <c r="E36" s="508" t="s">
        <v>1265</v>
      </c>
      <c r="F36" s="500" t="s">
        <v>1255</v>
      </c>
      <c r="G36" s="509" t="s">
        <v>1489</v>
      </c>
      <c r="H36" s="502" t="s">
        <v>1490</v>
      </c>
      <c r="I36" s="529" t="s">
        <v>1491</v>
      </c>
      <c r="J36" s="504" t="s">
        <v>1492</v>
      </c>
      <c r="K36" s="503" t="s">
        <v>1259</v>
      </c>
      <c r="L36" s="503"/>
      <c r="M36" s="503" t="s">
        <v>637</v>
      </c>
      <c r="N36" s="503" t="s">
        <v>1401</v>
      </c>
      <c r="O36" s="503" t="s">
        <v>1479</v>
      </c>
      <c r="P36" s="503" t="s">
        <v>636</v>
      </c>
      <c r="Q36" s="503" t="s">
        <v>1480</v>
      </c>
      <c r="R36" s="512">
        <v>36</v>
      </c>
      <c r="S36" s="497"/>
    </row>
    <row r="37" spans="1:19" ht="108.75" x14ac:dyDescent="0.25">
      <c r="A37" s="516" t="s">
        <v>1493</v>
      </c>
      <c r="B37" s="498" t="s">
        <v>1494</v>
      </c>
      <c r="C37" s="498" t="s">
        <v>1495</v>
      </c>
      <c r="D37" s="499"/>
      <c r="E37" s="508" t="s">
        <v>1265</v>
      </c>
      <c r="F37" s="500" t="s">
        <v>1255</v>
      </c>
      <c r="G37" s="500" t="s">
        <v>1496</v>
      </c>
      <c r="H37" s="502" t="s">
        <v>1497</v>
      </c>
      <c r="I37" s="503" t="s">
        <v>1276</v>
      </c>
      <c r="J37" s="504" t="s">
        <v>1498</v>
      </c>
      <c r="K37" s="503" t="s">
        <v>1259</v>
      </c>
      <c r="L37" s="503"/>
      <c r="M37" s="503" t="s">
        <v>902</v>
      </c>
      <c r="N37" s="503" t="s">
        <v>1378</v>
      </c>
      <c r="O37" s="503" t="s">
        <v>1499</v>
      </c>
      <c r="P37" s="503" t="s">
        <v>276</v>
      </c>
      <c r="Q37" s="503" t="s">
        <v>1500</v>
      </c>
      <c r="R37" s="512">
        <v>18</v>
      </c>
      <c r="S37" s="497"/>
    </row>
    <row r="38" spans="1:19" ht="78.75" x14ac:dyDescent="0.25">
      <c r="A38" s="498" t="s">
        <v>1501</v>
      </c>
      <c r="B38" s="498" t="s">
        <v>1502</v>
      </c>
      <c r="C38" s="498" t="s">
        <v>1503</v>
      </c>
      <c r="D38" s="499"/>
      <c r="E38" s="508" t="s">
        <v>1265</v>
      </c>
      <c r="F38" s="500" t="s">
        <v>1255</v>
      </c>
      <c r="G38" s="500" t="s">
        <v>1496</v>
      </c>
      <c r="H38" s="502" t="s">
        <v>1496</v>
      </c>
      <c r="I38" s="503" t="s">
        <v>1325</v>
      </c>
      <c r="J38" s="504" t="s">
        <v>1504</v>
      </c>
      <c r="K38" s="503" t="s">
        <v>1259</v>
      </c>
      <c r="L38" s="503"/>
      <c r="M38" s="503" t="s">
        <v>902</v>
      </c>
      <c r="N38" s="503" t="s">
        <v>1378</v>
      </c>
      <c r="O38" s="503" t="s">
        <v>1499</v>
      </c>
      <c r="P38" s="503" t="s">
        <v>276</v>
      </c>
      <c r="Q38" s="503" t="s">
        <v>1500</v>
      </c>
      <c r="R38" s="512">
        <v>20</v>
      </c>
      <c r="S38" s="497"/>
    </row>
    <row r="39" spans="1:19" ht="152.25" x14ac:dyDescent="0.25">
      <c r="A39" s="498" t="s">
        <v>1505</v>
      </c>
      <c r="B39" s="498" t="s">
        <v>1506</v>
      </c>
      <c r="C39" s="498" t="s">
        <v>1507</v>
      </c>
      <c r="D39" s="499"/>
      <c r="E39" s="508" t="s">
        <v>1265</v>
      </c>
      <c r="F39" s="500" t="s">
        <v>1255</v>
      </c>
      <c r="G39" s="509" t="s">
        <v>1508</v>
      </c>
      <c r="H39" s="502" t="s">
        <v>1509</v>
      </c>
      <c r="I39" s="503" t="s">
        <v>1434</v>
      </c>
      <c r="J39" s="504" t="s">
        <v>1510</v>
      </c>
      <c r="K39" s="503" t="s">
        <v>1259</v>
      </c>
      <c r="L39" s="503"/>
      <c r="M39" s="503" t="s">
        <v>450</v>
      </c>
      <c r="N39" s="503" t="s">
        <v>1511</v>
      </c>
      <c r="O39" s="503" t="s">
        <v>1512</v>
      </c>
      <c r="P39" s="503" t="s">
        <v>1513</v>
      </c>
      <c r="Q39" s="503" t="s">
        <v>1514</v>
      </c>
      <c r="R39" s="512">
        <v>18</v>
      </c>
      <c r="S39" s="497"/>
    </row>
    <row r="40" spans="1:19" ht="78.75" x14ac:dyDescent="0.25">
      <c r="A40" s="498" t="s">
        <v>1515</v>
      </c>
      <c r="B40" s="498" t="s">
        <v>1516</v>
      </c>
      <c r="C40" s="498" t="s">
        <v>1517</v>
      </c>
      <c r="D40" s="499"/>
      <c r="E40" s="508" t="s">
        <v>1265</v>
      </c>
      <c r="F40" s="500" t="s">
        <v>1255</v>
      </c>
      <c r="G40" s="500" t="s">
        <v>1518</v>
      </c>
      <c r="H40" s="502" t="s">
        <v>1518</v>
      </c>
      <c r="I40" s="529" t="s">
        <v>1519</v>
      </c>
      <c r="J40" s="504" t="s">
        <v>1520</v>
      </c>
      <c r="K40" s="503" t="s">
        <v>1259</v>
      </c>
      <c r="L40" s="503"/>
      <c r="M40" s="503" t="s">
        <v>933</v>
      </c>
      <c r="N40" s="503" t="s">
        <v>1378</v>
      </c>
      <c r="O40" s="503" t="s">
        <v>1521</v>
      </c>
      <c r="P40" s="503" t="s">
        <v>1309</v>
      </c>
      <c r="Q40" s="503" t="s">
        <v>1522</v>
      </c>
      <c r="R40" s="512">
        <v>18</v>
      </c>
      <c r="S40" s="497"/>
    </row>
    <row r="41" spans="1:19" ht="78.75" x14ac:dyDescent="0.25">
      <c r="A41" s="498" t="s">
        <v>1523</v>
      </c>
      <c r="B41" s="498" t="s">
        <v>1524</v>
      </c>
      <c r="C41" s="498" t="s">
        <v>1525</v>
      </c>
      <c r="D41" s="499"/>
      <c r="E41" s="508" t="s">
        <v>1265</v>
      </c>
      <c r="F41" s="500" t="s">
        <v>1255</v>
      </c>
      <c r="G41" s="500" t="s">
        <v>1518</v>
      </c>
      <c r="H41" s="502" t="s">
        <v>1518</v>
      </c>
      <c r="I41" s="503" t="s">
        <v>1268</v>
      </c>
      <c r="J41" s="513" t="s">
        <v>1526</v>
      </c>
      <c r="K41" s="503" t="s">
        <v>1259</v>
      </c>
      <c r="L41" s="503"/>
      <c r="M41" s="503" t="s">
        <v>933</v>
      </c>
      <c r="N41" s="503" t="s">
        <v>1378</v>
      </c>
      <c r="O41" s="503" t="s">
        <v>1521</v>
      </c>
      <c r="P41" s="503" t="s">
        <v>1309</v>
      </c>
      <c r="Q41" s="503" t="s">
        <v>1522</v>
      </c>
      <c r="R41" s="512">
        <v>18</v>
      </c>
      <c r="S41" s="497"/>
    </row>
    <row r="42" spans="1:19" ht="152.25" x14ac:dyDescent="0.25">
      <c r="A42" s="498" t="s">
        <v>1527</v>
      </c>
      <c r="B42" s="498" t="s">
        <v>1528</v>
      </c>
      <c r="C42" s="498" t="s">
        <v>1529</v>
      </c>
      <c r="D42" s="499"/>
      <c r="E42" s="508" t="s">
        <v>1265</v>
      </c>
      <c r="F42" s="500" t="s">
        <v>1255</v>
      </c>
      <c r="G42" s="509" t="s">
        <v>1530</v>
      </c>
      <c r="H42" s="502" t="s">
        <v>1531</v>
      </c>
      <c r="I42" s="503" t="s">
        <v>1325</v>
      </c>
      <c r="J42" s="532" t="s">
        <v>1532</v>
      </c>
      <c r="K42" s="503" t="s">
        <v>1259</v>
      </c>
      <c r="L42" s="503"/>
      <c r="M42" s="503" t="s">
        <v>534</v>
      </c>
      <c r="N42" s="503" t="s">
        <v>1378</v>
      </c>
      <c r="O42" s="503" t="s">
        <v>1533</v>
      </c>
      <c r="P42" s="503" t="s">
        <v>469</v>
      </c>
      <c r="Q42" s="503" t="s">
        <v>1534</v>
      </c>
      <c r="R42" s="512">
        <v>20</v>
      </c>
      <c r="S42" s="497"/>
    </row>
    <row r="43" spans="1:19" ht="65.25" x14ac:dyDescent="0.25">
      <c r="A43" s="537" t="s">
        <v>1535</v>
      </c>
      <c r="B43" s="537" t="s">
        <v>1536</v>
      </c>
      <c r="C43" s="537" t="s">
        <v>1535</v>
      </c>
      <c r="D43" s="538"/>
      <c r="E43" s="539" t="s">
        <v>1265</v>
      </c>
      <c r="F43" s="540" t="s">
        <v>1460</v>
      </c>
      <c r="G43" s="540" t="s">
        <v>1537</v>
      </c>
      <c r="H43" s="502" t="s">
        <v>1537</v>
      </c>
      <c r="I43" s="503" t="s">
        <v>1538</v>
      </c>
      <c r="J43" s="532" t="s">
        <v>1539</v>
      </c>
      <c r="K43" s="503" t="s">
        <v>1259</v>
      </c>
      <c r="L43" s="503"/>
      <c r="M43" s="503" t="s">
        <v>1025</v>
      </c>
      <c r="N43" s="503" t="s">
        <v>1401</v>
      </c>
      <c r="O43" s="503" t="s">
        <v>1410</v>
      </c>
      <c r="P43" s="503" t="s">
        <v>636</v>
      </c>
      <c r="Q43" s="503" t="s">
        <v>1540</v>
      </c>
      <c r="R43" s="512">
        <v>18</v>
      </c>
      <c r="S43" s="497"/>
    </row>
    <row r="44" spans="1:19" ht="65.25" x14ac:dyDescent="0.25">
      <c r="A44" s="498" t="s">
        <v>1541</v>
      </c>
      <c r="B44" s="498" t="s">
        <v>1542</v>
      </c>
      <c r="C44" s="498" t="s">
        <v>1541</v>
      </c>
      <c r="D44" s="499"/>
      <c r="E44" s="508" t="s">
        <v>1265</v>
      </c>
      <c r="F44" s="500" t="s">
        <v>1255</v>
      </c>
      <c r="G44" s="500" t="s">
        <v>1543</v>
      </c>
      <c r="H44" s="502" t="s">
        <v>1543</v>
      </c>
      <c r="I44" s="503" t="s">
        <v>1544</v>
      </c>
      <c r="J44" s="528" t="s">
        <v>1545</v>
      </c>
      <c r="K44" s="503" t="s">
        <v>1259</v>
      </c>
      <c r="L44" s="503"/>
      <c r="M44" s="524" t="s">
        <v>983</v>
      </c>
      <c r="N44" s="524" t="s">
        <v>1546</v>
      </c>
      <c r="O44" s="524" t="s">
        <v>1547</v>
      </c>
      <c r="P44" s="524" t="s">
        <v>1548</v>
      </c>
      <c r="Q44" s="524" t="s">
        <v>1549</v>
      </c>
      <c r="R44" s="512">
        <v>1</v>
      </c>
      <c r="S44" s="497"/>
    </row>
    <row r="45" spans="1:19" ht="152.25" x14ac:dyDescent="0.25">
      <c r="A45" s="525" t="s">
        <v>1550</v>
      </c>
      <c r="B45" s="525" t="s">
        <v>1551</v>
      </c>
      <c r="C45" s="525" t="s">
        <v>1552</v>
      </c>
      <c r="D45" s="526"/>
      <c r="E45" s="526" t="s">
        <v>1265</v>
      </c>
      <c r="F45" s="502" t="s">
        <v>1259</v>
      </c>
      <c r="G45" s="502" t="s">
        <v>1553</v>
      </c>
      <c r="H45" s="502" t="s">
        <v>1554</v>
      </c>
      <c r="I45" s="503" t="s">
        <v>1544</v>
      </c>
      <c r="J45" s="532" t="s">
        <v>1555</v>
      </c>
      <c r="K45" s="503" t="s">
        <v>1259</v>
      </c>
      <c r="L45" s="503"/>
      <c r="M45" s="522" t="s">
        <v>307</v>
      </c>
      <c r="N45" s="522" t="s">
        <v>1556</v>
      </c>
      <c r="O45" s="522" t="s">
        <v>1557</v>
      </c>
      <c r="P45" s="522" t="s">
        <v>1558</v>
      </c>
      <c r="Q45" s="522" t="s">
        <v>1559</v>
      </c>
      <c r="R45" s="512">
        <v>1</v>
      </c>
      <c r="S45" s="497"/>
    </row>
    <row r="46" spans="1:19" ht="65.25" x14ac:dyDescent="0.25">
      <c r="A46" s="498" t="s">
        <v>1560</v>
      </c>
      <c r="B46" s="498" t="s">
        <v>1561</v>
      </c>
      <c r="C46" s="498" t="s">
        <v>1562</v>
      </c>
      <c r="D46" s="499"/>
      <c r="E46" s="499" t="s">
        <v>1254</v>
      </c>
      <c r="F46" s="500" t="s">
        <v>1255</v>
      </c>
      <c r="G46" s="500" t="s">
        <v>1563</v>
      </c>
      <c r="H46" s="502" t="s">
        <v>1563</v>
      </c>
      <c r="I46" s="503" t="s">
        <v>1564</v>
      </c>
      <c r="J46" s="513" t="s">
        <v>1565</v>
      </c>
      <c r="K46" s="503" t="s">
        <v>1259</v>
      </c>
      <c r="L46" s="503"/>
      <c r="M46" s="503" t="s">
        <v>1566</v>
      </c>
      <c r="N46" s="503" t="s">
        <v>32</v>
      </c>
      <c r="O46" s="503" t="s">
        <v>1567</v>
      </c>
      <c r="P46" s="503" t="s">
        <v>1568</v>
      </c>
      <c r="Q46" s="503" t="s">
        <v>1569</v>
      </c>
      <c r="R46" s="512">
        <v>18</v>
      </c>
      <c r="S46" s="497"/>
    </row>
    <row r="47" spans="1:19" ht="65.25" x14ac:dyDescent="0.25">
      <c r="A47" s="498" t="s">
        <v>1570</v>
      </c>
      <c r="B47" s="498" t="s">
        <v>1571</v>
      </c>
      <c r="C47" s="498" t="s">
        <v>1572</v>
      </c>
      <c r="D47" s="499"/>
      <c r="E47" s="508" t="s">
        <v>1265</v>
      </c>
      <c r="F47" s="500" t="s">
        <v>1255</v>
      </c>
      <c r="G47" s="500" t="s">
        <v>1563</v>
      </c>
      <c r="H47" s="502" t="s">
        <v>1563</v>
      </c>
      <c r="I47" s="503" t="s">
        <v>1573</v>
      </c>
      <c r="J47" s="528" t="s">
        <v>1574</v>
      </c>
      <c r="K47" s="503" t="s">
        <v>1259</v>
      </c>
      <c r="L47" s="503"/>
      <c r="M47" s="503" t="s">
        <v>971</v>
      </c>
      <c r="N47" s="503" t="s">
        <v>35</v>
      </c>
      <c r="O47" s="503" t="s">
        <v>1567</v>
      </c>
      <c r="P47" s="503" t="s">
        <v>1568</v>
      </c>
      <c r="Q47" s="505" t="s">
        <v>1575</v>
      </c>
      <c r="R47" s="512">
        <v>18</v>
      </c>
      <c r="S47" s="497"/>
    </row>
    <row r="48" spans="1:19" ht="65.25" x14ac:dyDescent="0.25">
      <c r="A48" s="498" t="s">
        <v>1576</v>
      </c>
      <c r="B48" s="498" t="s">
        <v>1577</v>
      </c>
      <c r="C48" s="498" t="s">
        <v>1578</v>
      </c>
      <c r="D48" s="499"/>
      <c r="E48" s="508" t="s">
        <v>1265</v>
      </c>
      <c r="F48" s="500" t="s">
        <v>1255</v>
      </c>
      <c r="G48" s="500" t="s">
        <v>1563</v>
      </c>
      <c r="H48" s="502" t="s">
        <v>1563</v>
      </c>
      <c r="I48" s="503" t="s">
        <v>1268</v>
      </c>
      <c r="J48" s="504" t="s">
        <v>1579</v>
      </c>
      <c r="K48" s="503" t="s">
        <v>1259</v>
      </c>
      <c r="L48" s="503"/>
      <c r="M48" s="503" t="s">
        <v>971</v>
      </c>
      <c r="N48" s="503" t="s">
        <v>35</v>
      </c>
      <c r="O48" s="503" t="s">
        <v>1567</v>
      </c>
      <c r="P48" s="503" t="s">
        <v>1568</v>
      </c>
      <c r="Q48" s="528" t="s">
        <v>1575</v>
      </c>
      <c r="R48" s="512">
        <v>18</v>
      </c>
      <c r="S48" s="497"/>
    </row>
    <row r="49" spans="1:19" ht="65.25" x14ac:dyDescent="0.25">
      <c r="A49" s="498" t="s">
        <v>1580</v>
      </c>
      <c r="B49" s="498" t="s">
        <v>1581</v>
      </c>
      <c r="C49" s="498" t="s">
        <v>1582</v>
      </c>
      <c r="D49" s="499"/>
      <c r="E49" s="508" t="s">
        <v>1265</v>
      </c>
      <c r="F49" s="500" t="s">
        <v>1255</v>
      </c>
      <c r="G49" s="500" t="s">
        <v>1563</v>
      </c>
      <c r="H49" s="502" t="s">
        <v>1563</v>
      </c>
      <c r="I49" s="503" t="s">
        <v>1287</v>
      </c>
      <c r="J49" s="528" t="s">
        <v>1583</v>
      </c>
      <c r="K49" s="503" t="s">
        <v>1259</v>
      </c>
      <c r="L49" s="503"/>
      <c r="M49" s="503" t="s">
        <v>971</v>
      </c>
      <c r="N49" s="503" t="s">
        <v>35</v>
      </c>
      <c r="O49" s="503" t="s">
        <v>1567</v>
      </c>
      <c r="P49" s="503" t="s">
        <v>1568</v>
      </c>
      <c r="Q49" s="503" t="s">
        <v>1575</v>
      </c>
      <c r="R49" s="512">
        <v>18</v>
      </c>
      <c r="S49" s="497"/>
    </row>
    <row r="50" spans="1:19" ht="65.25" x14ac:dyDescent="0.25">
      <c r="A50" s="498" t="s">
        <v>1584</v>
      </c>
      <c r="B50" s="498" t="s">
        <v>1585</v>
      </c>
      <c r="C50" s="498" t="s">
        <v>1586</v>
      </c>
      <c r="D50" s="499"/>
      <c r="E50" s="508" t="s">
        <v>1265</v>
      </c>
      <c r="F50" s="500" t="s">
        <v>1255</v>
      </c>
      <c r="G50" s="500" t="s">
        <v>1563</v>
      </c>
      <c r="H50" s="502" t="s">
        <v>1563</v>
      </c>
      <c r="I50" s="503" t="s">
        <v>1268</v>
      </c>
      <c r="J50" s="504" t="s">
        <v>1587</v>
      </c>
      <c r="K50" s="503" t="s">
        <v>1259</v>
      </c>
      <c r="L50" s="503"/>
      <c r="M50" s="503" t="s">
        <v>971</v>
      </c>
      <c r="N50" s="503" t="s">
        <v>35</v>
      </c>
      <c r="O50" s="503" t="s">
        <v>1567</v>
      </c>
      <c r="P50" s="503" t="s">
        <v>1568</v>
      </c>
      <c r="Q50" s="503" t="s">
        <v>1575</v>
      </c>
      <c r="R50" s="506">
        <v>18</v>
      </c>
      <c r="S50" s="507"/>
    </row>
    <row r="51" spans="1:19" ht="152.25" x14ac:dyDescent="0.25">
      <c r="A51" s="498" t="s">
        <v>1588</v>
      </c>
      <c r="B51" s="498" t="s">
        <v>1589</v>
      </c>
      <c r="C51" s="498" t="s">
        <v>1590</v>
      </c>
      <c r="D51" s="499"/>
      <c r="E51" s="508" t="s">
        <v>1265</v>
      </c>
      <c r="F51" s="500" t="s">
        <v>1255</v>
      </c>
      <c r="G51" s="509" t="s">
        <v>1591</v>
      </c>
      <c r="H51" s="502" t="s">
        <v>1592</v>
      </c>
      <c r="I51" s="503" t="s">
        <v>1306</v>
      </c>
      <c r="J51" s="532" t="s">
        <v>1593</v>
      </c>
      <c r="K51" s="503" t="s">
        <v>1259</v>
      </c>
      <c r="L51" s="503"/>
      <c r="M51" s="503" t="s">
        <v>67</v>
      </c>
      <c r="N51" s="503" t="s">
        <v>1378</v>
      </c>
      <c r="O51" s="503" t="s">
        <v>1594</v>
      </c>
      <c r="P51" s="503" t="s">
        <v>1595</v>
      </c>
      <c r="Q51" s="503" t="s">
        <v>1596</v>
      </c>
      <c r="R51" s="506">
        <v>18</v>
      </c>
      <c r="S51" s="507"/>
    </row>
    <row r="52" spans="1:19" ht="65.25" x14ac:dyDescent="0.25">
      <c r="A52" s="498" t="s">
        <v>1597</v>
      </c>
      <c r="B52" s="498" t="s">
        <v>1598</v>
      </c>
      <c r="C52" s="498" t="s">
        <v>1597</v>
      </c>
      <c r="D52" s="499"/>
      <c r="E52" s="508" t="s">
        <v>1265</v>
      </c>
      <c r="F52" s="500" t="s">
        <v>1255</v>
      </c>
      <c r="G52" s="500" t="s">
        <v>1599</v>
      </c>
      <c r="H52" s="500" t="s">
        <v>1599</v>
      </c>
      <c r="I52" s="503" t="s">
        <v>1600</v>
      </c>
      <c r="J52" s="513" t="s">
        <v>1601</v>
      </c>
      <c r="K52" s="503" t="s">
        <v>1259</v>
      </c>
      <c r="L52" s="503"/>
      <c r="M52" s="503" t="s">
        <v>1048</v>
      </c>
      <c r="N52" s="503" t="s">
        <v>1378</v>
      </c>
      <c r="O52" s="503" t="s">
        <v>1602</v>
      </c>
      <c r="P52" s="503" t="s">
        <v>469</v>
      </c>
      <c r="Q52" s="503" t="s">
        <v>1603</v>
      </c>
      <c r="R52" s="506">
        <v>18</v>
      </c>
      <c r="S52" s="507"/>
    </row>
    <row r="53" spans="1:19" ht="78.75" x14ac:dyDescent="0.25">
      <c r="A53" s="498" t="s">
        <v>1604</v>
      </c>
      <c r="B53" s="498" t="s">
        <v>1605</v>
      </c>
      <c r="C53" s="498" t="s">
        <v>1604</v>
      </c>
      <c r="D53" s="499"/>
      <c r="E53" s="508" t="s">
        <v>1265</v>
      </c>
      <c r="F53" s="500" t="s">
        <v>1255</v>
      </c>
      <c r="G53" s="500" t="s">
        <v>1599</v>
      </c>
      <c r="H53" s="500" t="s">
        <v>1599</v>
      </c>
      <c r="I53" s="503" t="s">
        <v>1325</v>
      </c>
      <c r="J53" s="513" t="s">
        <v>1606</v>
      </c>
      <c r="K53" s="529" t="s">
        <v>1259</v>
      </c>
      <c r="L53" s="503"/>
      <c r="M53" s="503" t="s">
        <v>1048</v>
      </c>
      <c r="N53" s="503" t="s">
        <v>1378</v>
      </c>
      <c r="O53" s="503" t="s">
        <v>1602</v>
      </c>
      <c r="P53" s="503" t="s">
        <v>469</v>
      </c>
      <c r="Q53" s="503" t="s">
        <v>1603</v>
      </c>
      <c r="R53" s="506">
        <v>20</v>
      </c>
      <c r="S53" s="507"/>
    </row>
    <row r="54" spans="1:19" ht="78.75" x14ac:dyDescent="0.25">
      <c r="A54" s="498" t="s">
        <v>1607</v>
      </c>
      <c r="B54" s="498" t="s">
        <v>1608</v>
      </c>
      <c r="C54" s="498" t="s">
        <v>1607</v>
      </c>
      <c r="D54" s="499"/>
      <c r="E54" s="508" t="s">
        <v>1265</v>
      </c>
      <c r="F54" s="500" t="s">
        <v>1255</v>
      </c>
      <c r="G54" s="500" t="s">
        <v>1609</v>
      </c>
      <c r="H54" s="500" t="s">
        <v>1609</v>
      </c>
      <c r="I54" s="503" t="s">
        <v>1325</v>
      </c>
      <c r="J54" s="513" t="s">
        <v>1610</v>
      </c>
      <c r="K54" s="503" t="s">
        <v>1259</v>
      </c>
      <c r="L54" s="503"/>
      <c r="M54" s="503" t="s">
        <v>1065</v>
      </c>
      <c r="N54" s="503" t="s">
        <v>21</v>
      </c>
      <c r="O54" s="503" t="s">
        <v>1611</v>
      </c>
      <c r="P54" s="503" t="s">
        <v>1424</v>
      </c>
      <c r="Q54" s="503" t="s">
        <v>1612</v>
      </c>
      <c r="R54" s="506">
        <v>20</v>
      </c>
      <c r="S54" s="507"/>
    </row>
    <row r="55" spans="1:19" ht="141.75" x14ac:dyDescent="0.25">
      <c r="A55" s="498" t="s">
        <v>1613</v>
      </c>
      <c r="B55" s="498" t="s">
        <v>1614</v>
      </c>
      <c r="C55" s="498" t="s">
        <v>1613</v>
      </c>
      <c r="D55" s="499" t="s">
        <v>1615</v>
      </c>
      <c r="E55" s="508" t="s">
        <v>1265</v>
      </c>
      <c r="F55" s="500" t="s">
        <v>1255</v>
      </c>
      <c r="G55" s="500" t="s">
        <v>1609</v>
      </c>
      <c r="H55" s="500" t="s">
        <v>1609</v>
      </c>
      <c r="I55" s="529" t="s">
        <v>1491</v>
      </c>
      <c r="J55" s="513" t="s">
        <v>1616</v>
      </c>
      <c r="K55" s="503" t="s">
        <v>1259</v>
      </c>
      <c r="L55" s="503" t="s">
        <v>1617</v>
      </c>
      <c r="M55" s="503" t="s">
        <v>1064</v>
      </c>
      <c r="N55" s="503" t="s">
        <v>21</v>
      </c>
      <c r="O55" s="503" t="s">
        <v>1618</v>
      </c>
      <c r="P55" s="503" t="s">
        <v>1424</v>
      </c>
      <c r="Q55" s="503" t="s">
        <v>1619</v>
      </c>
      <c r="R55" s="506">
        <v>36</v>
      </c>
      <c r="S55" s="507"/>
    </row>
    <row r="56" spans="1:19" ht="65.25" x14ac:dyDescent="0.25">
      <c r="A56" s="498" t="s">
        <v>1620</v>
      </c>
      <c r="B56" s="498" t="s">
        <v>1621</v>
      </c>
      <c r="C56" s="498" t="s">
        <v>1620</v>
      </c>
      <c r="D56" s="499"/>
      <c r="E56" s="499" t="s">
        <v>1254</v>
      </c>
      <c r="F56" s="500" t="s">
        <v>1255</v>
      </c>
      <c r="G56" s="500" t="s">
        <v>1609</v>
      </c>
      <c r="H56" s="500" t="s">
        <v>1609</v>
      </c>
      <c r="I56" s="503" t="s">
        <v>1544</v>
      </c>
      <c r="J56" s="504" t="s">
        <v>1622</v>
      </c>
      <c r="K56" s="503" t="s">
        <v>1259</v>
      </c>
      <c r="L56" s="503"/>
      <c r="M56" s="524" t="s">
        <v>1065</v>
      </c>
      <c r="N56" s="524" t="s">
        <v>1546</v>
      </c>
      <c r="O56" s="524" t="s">
        <v>1623</v>
      </c>
      <c r="P56" s="524" t="s">
        <v>1624</v>
      </c>
      <c r="Q56" s="524" t="s">
        <v>1612</v>
      </c>
      <c r="R56" s="506">
        <v>1</v>
      </c>
      <c r="S56" s="507"/>
    </row>
    <row r="57" spans="1:19" ht="152.25" x14ac:dyDescent="0.25">
      <c r="A57" s="534" t="s">
        <v>1625</v>
      </c>
      <c r="B57" s="534" t="s">
        <v>1605</v>
      </c>
      <c r="C57" s="534" t="s">
        <v>1625</v>
      </c>
      <c r="D57" s="535"/>
      <c r="E57" s="535" t="s">
        <v>1265</v>
      </c>
      <c r="F57" s="509" t="s">
        <v>1338</v>
      </c>
      <c r="G57" s="509" t="s">
        <v>1626</v>
      </c>
      <c r="H57" s="542" t="s">
        <v>1627</v>
      </c>
      <c r="I57" s="503" t="s">
        <v>1257</v>
      </c>
      <c r="J57" s="513" t="s">
        <v>1628</v>
      </c>
      <c r="K57" s="503" t="s">
        <v>1259</v>
      </c>
      <c r="L57" s="503"/>
      <c r="M57" s="503" t="s">
        <v>338</v>
      </c>
      <c r="N57" s="503" t="s">
        <v>21</v>
      </c>
      <c r="O57" s="503" t="s">
        <v>1629</v>
      </c>
      <c r="P57" s="503" t="s">
        <v>337</v>
      </c>
      <c r="Q57" s="503" t="s">
        <v>1630</v>
      </c>
      <c r="R57" s="506">
        <v>18</v>
      </c>
      <c r="S57" s="507"/>
    </row>
    <row r="58" spans="1:19" ht="152.25" x14ac:dyDescent="0.25">
      <c r="A58" s="498" t="s">
        <v>1631</v>
      </c>
      <c r="B58" s="498" t="s">
        <v>1632</v>
      </c>
      <c r="C58" s="498" t="s">
        <v>1631</v>
      </c>
      <c r="D58" s="499"/>
      <c r="E58" s="499" t="s">
        <v>1265</v>
      </c>
      <c r="F58" s="500" t="s">
        <v>1255</v>
      </c>
      <c r="G58" s="509" t="s">
        <v>1633</v>
      </c>
      <c r="H58" s="542" t="s">
        <v>1627</v>
      </c>
      <c r="I58" s="503" t="s">
        <v>1306</v>
      </c>
      <c r="J58" s="504" t="s">
        <v>1634</v>
      </c>
      <c r="K58" s="503" t="s">
        <v>1259</v>
      </c>
      <c r="L58" s="503"/>
      <c r="M58" s="503" t="s">
        <v>346</v>
      </c>
      <c r="N58" s="503" t="s">
        <v>35</v>
      </c>
      <c r="O58" s="503" t="s">
        <v>1635</v>
      </c>
      <c r="P58" s="503" t="s">
        <v>1636</v>
      </c>
      <c r="Q58" s="503" t="s">
        <v>1637</v>
      </c>
      <c r="R58" s="506">
        <v>18</v>
      </c>
      <c r="S58" s="507"/>
    </row>
    <row r="59" spans="1:19" ht="152.25" x14ac:dyDescent="0.25">
      <c r="A59" s="498" t="s">
        <v>1638</v>
      </c>
      <c r="B59" s="498" t="s">
        <v>1639</v>
      </c>
      <c r="C59" s="498" t="s">
        <v>1638</v>
      </c>
      <c r="D59" s="499"/>
      <c r="E59" s="508" t="s">
        <v>1265</v>
      </c>
      <c r="F59" s="500" t="s">
        <v>1255</v>
      </c>
      <c r="G59" s="509" t="s">
        <v>1640</v>
      </c>
      <c r="H59" s="542" t="s">
        <v>1627</v>
      </c>
      <c r="I59" s="503" t="s">
        <v>1287</v>
      </c>
      <c r="J59" s="513" t="s">
        <v>1641</v>
      </c>
      <c r="K59" s="503" t="s">
        <v>1259</v>
      </c>
      <c r="L59" s="503"/>
      <c r="M59" s="503" t="s">
        <v>353</v>
      </c>
      <c r="N59" s="503" t="s">
        <v>21</v>
      </c>
      <c r="O59" s="503" t="s">
        <v>1642</v>
      </c>
      <c r="P59" s="503" t="s">
        <v>1643</v>
      </c>
      <c r="Q59" s="503" t="s">
        <v>1644</v>
      </c>
      <c r="R59" s="506">
        <v>18</v>
      </c>
      <c r="S59" s="507"/>
    </row>
    <row r="60" spans="1:19" ht="152.25" x14ac:dyDescent="0.25">
      <c r="A60" s="525" t="s">
        <v>1645</v>
      </c>
      <c r="B60" s="525" t="s">
        <v>1646</v>
      </c>
      <c r="C60" s="525" t="s">
        <v>1645</v>
      </c>
      <c r="D60" s="499"/>
      <c r="E60" s="508" t="s">
        <v>1265</v>
      </c>
      <c r="F60" s="500" t="s">
        <v>1255</v>
      </c>
      <c r="G60" s="543" t="s">
        <v>1647</v>
      </c>
      <c r="H60" s="502" t="s">
        <v>1648</v>
      </c>
      <c r="I60" s="503" t="s">
        <v>1306</v>
      </c>
      <c r="J60" s="528" t="s">
        <v>1649</v>
      </c>
      <c r="K60" s="503" t="s">
        <v>1259</v>
      </c>
      <c r="L60" s="503"/>
      <c r="M60" s="503" t="s">
        <v>660</v>
      </c>
      <c r="N60" s="503" t="s">
        <v>35</v>
      </c>
      <c r="O60" s="503" t="s">
        <v>1650</v>
      </c>
      <c r="P60" s="503" t="s">
        <v>1651</v>
      </c>
      <c r="Q60" s="503" t="s">
        <v>1652</v>
      </c>
      <c r="R60" s="506">
        <v>18</v>
      </c>
      <c r="S60" s="507"/>
    </row>
    <row r="61" spans="1:19" ht="152.25" x14ac:dyDescent="0.25">
      <c r="A61" s="525" t="s">
        <v>1653</v>
      </c>
      <c r="B61" s="525" t="s">
        <v>1654</v>
      </c>
      <c r="C61" s="525" t="s">
        <v>1653</v>
      </c>
      <c r="D61" s="538"/>
      <c r="E61" s="539" t="s">
        <v>1265</v>
      </c>
      <c r="F61" s="540" t="s">
        <v>1460</v>
      </c>
      <c r="G61" s="543" t="s">
        <v>1647</v>
      </c>
      <c r="H61" s="502" t="s">
        <v>1648</v>
      </c>
      <c r="I61" s="503" t="s">
        <v>1325</v>
      </c>
      <c r="J61" s="504" t="s">
        <v>1655</v>
      </c>
      <c r="K61" s="503" t="s">
        <v>1259</v>
      </c>
      <c r="L61" s="503"/>
      <c r="M61" s="503" t="s">
        <v>656</v>
      </c>
      <c r="N61" s="503" t="s">
        <v>21</v>
      </c>
      <c r="O61" s="503" t="s">
        <v>1656</v>
      </c>
      <c r="P61" s="503" t="s">
        <v>655</v>
      </c>
      <c r="Q61" s="503" t="s">
        <v>1657</v>
      </c>
      <c r="R61" s="506">
        <v>20</v>
      </c>
      <c r="S61" s="507"/>
    </row>
    <row r="62" spans="1:19" ht="152.25" x14ac:dyDescent="0.25">
      <c r="A62" s="525" t="s">
        <v>1658</v>
      </c>
      <c r="B62" s="525" t="s">
        <v>1605</v>
      </c>
      <c r="C62" s="525" t="s">
        <v>1658</v>
      </c>
      <c r="D62" s="499"/>
      <c r="E62" s="508" t="s">
        <v>1265</v>
      </c>
      <c r="F62" s="500" t="s">
        <v>1255</v>
      </c>
      <c r="G62" s="544" t="s">
        <v>1659</v>
      </c>
      <c r="H62" s="502" t="s">
        <v>1648</v>
      </c>
      <c r="I62" s="503" t="s">
        <v>1564</v>
      </c>
      <c r="J62" s="504" t="s">
        <v>1660</v>
      </c>
      <c r="K62" s="503" t="s">
        <v>1259</v>
      </c>
      <c r="L62" s="503"/>
      <c r="M62" s="503" t="s">
        <v>725</v>
      </c>
      <c r="N62" s="503" t="s">
        <v>32</v>
      </c>
      <c r="O62" s="503" t="s">
        <v>1661</v>
      </c>
      <c r="P62" s="503" t="s">
        <v>1636</v>
      </c>
      <c r="Q62" s="503" t="s">
        <v>1662</v>
      </c>
      <c r="R62" s="506">
        <v>18</v>
      </c>
      <c r="S62" s="507"/>
    </row>
    <row r="63" spans="1:19" ht="78.75" x14ac:dyDescent="0.25">
      <c r="A63" s="525" t="s">
        <v>1663</v>
      </c>
      <c r="B63" s="525" t="s">
        <v>1664</v>
      </c>
      <c r="C63" s="525" t="s">
        <v>1663</v>
      </c>
      <c r="D63" s="526"/>
      <c r="E63" s="527" t="s">
        <v>1265</v>
      </c>
      <c r="F63" s="502" t="s">
        <v>1259</v>
      </c>
      <c r="G63" s="502"/>
      <c r="H63" s="502"/>
      <c r="I63" s="503" t="s">
        <v>1325</v>
      </c>
      <c r="J63" s="504" t="s">
        <v>1665</v>
      </c>
      <c r="K63" s="503" t="s">
        <v>1259</v>
      </c>
      <c r="L63" s="503"/>
      <c r="M63" s="536" t="s">
        <v>302</v>
      </c>
      <c r="N63" s="512" t="s">
        <v>32</v>
      </c>
      <c r="O63" s="512" t="s">
        <v>1666</v>
      </c>
      <c r="P63" s="512" t="s">
        <v>1667</v>
      </c>
      <c r="Q63" s="512" t="s">
        <v>1439</v>
      </c>
      <c r="R63" s="506">
        <v>20</v>
      </c>
      <c r="S63" s="507"/>
    </row>
    <row r="64" spans="1:19" ht="47.25" x14ac:dyDescent="0.25">
      <c r="A64" s="545" t="s">
        <v>1668</v>
      </c>
      <c r="B64" s="545" t="s">
        <v>1561</v>
      </c>
      <c r="C64" s="545" t="s">
        <v>1668</v>
      </c>
      <c r="D64" s="546"/>
      <c r="E64" s="547" t="s">
        <v>1265</v>
      </c>
      <c r="F64" s="548" t="s">
        <v>1384</v>
      </c>
      <c r="G64" s="542"/>
      <c r="H64" s="542"/>
      <c r="I64" s="503" t="s">
        <v>1544</v>
      </c>
      <c r="J64" s="513" t="s">
        <v>1669</v>
      </c>
      <c r="K64" s="503" t="s">
        <v>1259</v>
      </c>
      <c r="L64" s="503"/>
      <c r="M64" s="524" t="s">
        <v>940</v>
      </c>
      <c r="N64" s="524" t="s">
        <v>1546</v>
      </c>
      <c r="O64" s="524" t="s">
        <v>1670</v>
      </c>
      <c r="P64" s="524" t="s">
        <v>1671</v>
      </c>
      <c r="Q64" s="524" t="s">
        <v>1672</v>
      </c>
      <c r="R64" s="506">
        <v>1</v>
      </c>
      <c r="S64" s="507"/>
    </row>
    <row r="65" spans="1:19" ht="47.25" x14ac:dyDescent="0.25">
      <c r="A65" s="525" t="s">
        <v>1673</v>
      </c>
      <c r="B65" s="525" t="s">
        <v>1674</v>
      </c>
      <c r="C65" s="525" t="s">
        <v>1673</v>
      </c>
      <c r="D65" s="526"/>
      <c r="E65" s="527" t="s">
        <v>1265</v>
      </c>
      <c r="F65" s="502" t="s">
        <v>1259</v>
      </c>
      <c r="G65" s="502"/>
      <c r="H65" s="502"/>
      <c r="I65" s="503" t="s">
        <v>1675</v>
      </c>
      <c r="J65" s="513" t="s">
        <v>1676</v>
      </c>
      <c r="K65" s="503" t="s">
        <v>1259</v>
      </c>
      <c r="L65" s="503"/>
      <c r="M65" s="503" t="s">
        <v>815</v>
      </c>
      <c r="N65" s="503" t="s">
        <v>21</v>
      </c>
      <c r="O65" s="503" t="s">
        <v>1677</v>
      </c>
      <c r="P65" s="503" t="s">
        <v>1678</v>
      </c>
      <c r="Q65" s="541" t="s">
        <v>1679</v>
      </c>
      <c r="R65" s="506">
        <v>18</v>
      </c>
      <c r="S65" s="507"/>
    </row>
    <row r="66" spans="1:19" ht="47.25" x14ac:dyDescent="0.25">
      <c r="A66" s="525" t="s">
        <v>1680</v>
      </c>
      <c r="B66" s="525" t="s">
        <v>1681</v>
      </c>
      <c r="C66" s="525" t="s">
        <v>1680</v>
      </c>
      <c r="D66" s="526"/>
      <c r="E66" s="527" t="s">
        <v>1265</v>
      </c>
      <c r="F66" s="502" t="s">
        <v>1259</v>
      </c>
      <c r="G66" s="502"/>
      <c r="H66" s="502"/>
      <c r="I66" s="503" t="s">
        <v>1268</v>
      </c>
      <c r="J66" s="504" t="s">
        <v>1682</v>
      </c>
      <c r="K66" s="503" t="s">
        <v>1259</v>
      </c>
      <c r="L66" s="503"/>
      <c r="M66" s="503" t="s">
        <v>890</v>
      </c>
      <c r="N66" s="503" t="s">
        <v>35</v>
      </c>
      <c r="O66" s="503" t="s">
        <v>1473</v>
      </c>
      <c r="P66" s="503" t="s">
        <v>636</v>
      </c>
      <c r="Q66" s="503" t="s">
        <v>1474</v>
      </c>
      <c r="R66" s="506">
        <v>18</v>
      </c>
      <c r="S66" s="507"/>
    </row>
    <row r="67" spans="1:19" ht="47.25" x14ac:dyDescent="0.25">
      <c r="A67" s="525" t="s">
        <v>1683</v>
      </c>
      <c r="B67" s="525" t="s">
        <v>1684</v>
      </c>
      <c r="C67" s="525" t="s">
        <v>1683</v>
      </c>
      <c r="D67" s="526"/>
      <c r="E67" s="527" t="s">
        <v>1265</v>
      </c>
      <c r="F67" s="502" t="s">
        <v>1259</v>
      </c>
      <c r="G67" s="502"/>
      <c r="H67" s="502"/>
      <c r="I67" s="503" t="s">
        <v>1685</v>
      </c>
      <c r="J67" s="504" t="s">
        <v>1686</v>
      </c>
      <c r="K67" s="503" t="s">
        <v>1259</v>
      </c>
      <c r="L67" s="503"/>
      <c r="M67" s="503" t="s">
        <v>1687</v>
      </c>
      <c r="N67" s="503" t="s">
        <v>1688</v>
      </c>
      <c r="O67" s="503" t="s">
        <v>1689</v>
      </c>
      <c r="P67" s="503" t="s">
        <v>1690</v>
      </c>
      <c r="Q67" s="503" t="s">
        <v>1691</v>
      </c>
      <c r="R67" s="506">
        <v>18</v>
      </c>
      <c r="S67" s="507"/>
    </row>
    <row r="68" spans="1:19" ht="78.75" x14ac:dyDescent="0.25">
      <c r="A68" s="545" t="s">
        <v>1692</v>
      </c>
      <c r="B68" s="545" t="s">
        <v>1693</v>
      </c>
      <c r="C68" s="545" t="s">
        <v>1692</v>
      </c>
      <c r="D68" s="545"/>
      <c r="E68" s="546" t="s">
        <v>1254</v>
      </c>
      <c r="F68" s="548" t="s">
        <v>1384</v>
      </c>
      <c r="G68" s="542"/>
      <c r="H68" s="542"/>
      <c r="I68" s="529" t="s">
        <v>1694</v>
      </c>
      <c r="J68" s="504" t="s">
        <v>1695</v>
      </c>
      <c r="K68" s="503" t="s">
        <v>1259</v>
      </c>
      <c r="L68" s="530"/>
      <c r="M68" s="503" t="s">
        <v>67</v>
      </c>
      <c r="N68" s="503" t="s">
        <v>1378</v>
      </c>
      <c r="O68" s="503" t="s">
        <v>1594</v>
      </c>
      <c r="P68" s="503" t="s">
        <v>1595</v>
      </c>
      <c r="Q68" s="503" t="s">
        <v>1596</v>
      </c>
      <c r="R68" s="506">
        <v>18</v>
      </c>
      <c r="S68" s="507"/>
    </row>
    <row r="69" spans="1:19" ht="63" x14ac:dyDescent="0.25">
      <c r="A69" s="525" t="s">
        <v>1696</v>
      </c>
      <c r="B69" s="525" t="s">
        <v>1697</v>
      </c>
      <c r="C69" s="525" t="s">
        <v>1696</v>
      </c>
      <c r="D69" s="526"/>
      <c r="E69" s="527" t="s">
        <v>1265</v>
      </c>
      <c r="F69" s="502" t="s">
        <v>1259</v>
      </c>
      <c r="G69" s="502"/>
      <c r="H69" s="502"/>
      <c r="I69" s="503" t="s">
        <v>1544</v>
      </c>
      <c r="J69" s="513" t="s">
        <v>1698</v>
      </c>
      <c r="K69" s="503" t="s">
        <v>1259</v>
      </c>
      <c r="L69" s="503"/>
      <c r="M69" s="524" t="s">
        <v>329</v>
      </c>
      <c r="N69" s="524" t="s">
        <v>1546</v>
      </c>
      <c r="O69" s="524" t="s">
        <v>1699</v>
      </c>
      <c r="P69" s="524" t="s">
        <v>1700</v>
      </c>
      <c r="Q69" s="524" t="s">
        <v>1701</v>
      </c>
      <c r="R69" s="506">
        <v>1</v>
      </c>
      <c r="S69" s="507"/>
    </row>
    <row r="70" spans="1:19" ht="47.25" x14ac:dyDescent="0.25">
      <c r="A70" s="525" t="s">
        <v>1702</v>
      </c>
      <c r="B70" s="525" t="s">
        <v>1703</v>
      </c>
      <c r="C70" s="525" t="s">
        <v>1702</v>
      </c>
      <c r="D70" s="526"/>
      <c r="E70" s="527" t="s">
        <v>1265</v>
      </c>
      <c r="F70" s="502" t="s">
        <v>1259</v>
      </c>
      <c r="G70" s="502"/>
      <c r="H70" s="502"/>
      <c r="I70" s="503" t="s">
        <v>1257</v>
      </c>
      <c r="J70" s="513" t="s">
        <v>1704</v>
      </c>
      <c r="K70" s="503" t="s">
        <v>1259</v>
      </c>
      <c r="L70" s="503"/>
      <c r="M70" s="503" t="s">
        <v>333</v>
      </c>
      <c r="N70" s="503" t="s">
        <v>1378</v>
      </c>
      <c r="O70" s="503" t="s">
        <v>1705</v>
      </c>
      <c r="P70" s="503" t="s">
        <v>1690</v>
      </c>
      <c r="Q70" s="503" t="s">
        <v>1706</v>
      </c>
      <c r="R70" s="512">
        <v>18</v>
      </c>
      <c r="S70" s="497"/>
    </row>
    <row r="71" spans="1:19" ht="78.75" x14ac:dyDescent="0.25">
      <c r="A71" s="525" t="s">
        <v>1707</v>
      </c>
      <c r="B71" s="525" t="s">
        <v>1605</v>
      </c>
      <c r="C71" s="525" t="s">
        <v>1707</v>
      </c>
      <c r="D71" s="525"/>
      <c r="E71" s="526" t="s">
        <v>1254</v>
      </c>
      <c r="F71" s="502" t="s">
        <v>1259</v>
      </c>
      <c r="G71" s="502"/>
      <c r="H71" s="502"/>
      <c r="I71" s="529" t="s">
        <v>1360</v>
      </c>
      <c r="J71" s="504" t="s">
        <v>1708</v>
      </c>
      <c r="K71" s="503" t="s">
        <v>1259</v>
      </c>
      <c r="L71" s="530"/>
      <c r="M71" s="503" t="s">
        <v>830</v>
      </c>
      <c r="N71" s="503" t="s">
        <v>1378</v>
      </c>
      <c r="O71" s="503" t="s">
        <v>1709</v>
      </c>
      <c r="P71" s="503" t="s">
        <v>827</v>
      </c>
      <c r="Q71" s="503" t="s">
        <v>1710</v>
      </c>
      <c r="R71" s="512">
        <v>18</v>
      </c>
      <c r="S71" s="497"/>
    </row>
    <row r="72" spans="1:19" ht="47.25" x14ac:dyDescent="0.25">
      <c r="A72" s="525" t="s">
        <v>1711</v>
      </c>
      <c r="B72" s="525" t="s">
        <v>1712</v>
      </c>
      <c r="C72" s="525" t="s">
        <v>1711</v>
      </c>
      <c r="D72" s="526"/>
      <c r="E72" s="527" t="s">
        <v>1265</v>
      </c>
      <c r="F72" s="502" t="s">
        <v>1259</v>
      </c>
      <c r="G72" s="502"/>
      <c r="H72" s="502"/>
      <c r="I72" s="503" t="s">
        <v>1675</v>
      </c>
      <c r="J72" s="504" t="s">
        <v>1713</v>
      </c>
      <c r="K72" s="503" t="s">
        <v>1259</v>
      </c>
      <c r="L72" s="503"/>
      <c r="M72" s="503" t="s">
        <v>828</v>
      </c>
      <c r="N72" s="503" t="s">
        <v>21</v>
      </c>
      <c r="O72" s="503" t="s">
        <v>1333</v>
      </c>
      <c r="P72" s="503" t="s">
        <v>827</v>
      </c>
      <c r="Q72" s="541" t="s">
        <v>1334</v>
      </c>
      <c r="R72" s="512">
        <v>18</v>
      </c>
      <c r="S72" s="497"/>
    </row>
    <row r="73" spans="1:19" ht="47.25" x14ac:dyDescent="0.25">
      <c r="A73" s="545" t="s">
        <v>1714</v>
      </c>
      <c r="B73" s="545" t="s">
        <v>1715</v>
      </c>
      <c r="C73" s="545" t="s">
        <v>1714</v>
      </c>
      <c r="D73" s="546"/>
      <c r="E73" s="547" t="s">
        <v>1265</v>
      </c>
      <c r="F73" s="548" t="s">
        <v>1384</v>
      </c>
      <c r="G73" s="542"/>
      <c r="H73" s="542"/>
      <c r="I73" s="503" t="s">
        <v>1544</v>
      </c>
      <c r="J73" s="513" t="s">
        <v>1716</v>
      </c>
      <c r="K73" s="503" t="s">
        <v>1259</v>
      </c>
      <c r="L73" s="503"/>
      <c r="M73" s="524" t="s">
        <v>915</v>
      </c>
      <c r="N73" s="524" t="s">
        <v>1436</v>
      </c>
      <c r="O73" s="524" t="s">
        <v>1717</v>
      </c>
      <c r="P73" s="524" t="s">
        <v>1446</v>
      </c>
      <c r="Q73" s="524" t="s">
        <v>1718</v>
      </c>
      <c r="R73" s="512">
        <v>1</v>
      </c>
      <c r="S73" s="497"/>
    </row>
    <row r="74" spans="1:19" ht="47.25" x14ac:dyDescent="0.25">
      <c r="A74" s="525" t="s">
        <v>1719</v>
      </c>
      <c r="B74" s="525" t="s">
        <v>1720</v>
      </c>
      <c r="C74" s="525" t="s">
        <v>1719</v>
      </c>
      <c r="D74" s="526"/>
      <c r="E74" s="527" t="s">
        <v>1265</v>
      </c>
      <c r="F74" s="502" t="s">
        <v>1259</v>
      </c>
      <c r="G74" s="502"/>
      <c r="H74" s="502"/>
      <c r="I74" s="503" t="s">
        <v>1268</v>
      </c>
      <c r="J74" s="504" t="s">
        <v>1721</v>
      </c>
      <c r="K74" s="503" t="s">
        <v>1259</v>
      </c>
      <c r="L74" s="503"/>
      <c r="M74" s="503" t="s">
        <v>815</v>
      </c>
      <c r="N74" s="503" t="s">
        <v>21</v>
      </c>
      <c r="O74" s="503" t="s">
        <v>1677</v>
      </c>
      <c r="P74" s="503" t="s">
        <v>1678</v>
      </c>
      <c r="Q74" s="503" t="s">
        <v>1679</v>
      </c>
      <c r="R74" s="512">
        <v>18</v>
      </c>
      <c r="S74" s="497"/>
    </row>
    <row r="75" spans="1:19" ht="47.25" x14ac:dyDescent="0.25">
      <c r="A75" s="525" t="s">
        <v>1722</v>
      </c>
      <c r="B75" s="525" t="s">
        <v>1723</v>
      </c>
      <c r="C75" s="525" t="s">
        <v>1722</v>
      </c>
      <c r="D75" s="526"/>
      <c r="E75" s="527" t="s">
        <v>1265</v>
      </c>
      <c r="F75" s="502" t="s">
        <v>1259</v>
      </c>
      <c r="G75" s="502"/>
      <c r="H75" s="502"/>
      <c r="I75" s="503" t="s">
        <v>1544</v>
      </c>
      <c r="J75" s="513" t="s">
        <v>1724</v>
      </c>
      <c r="K75" s="503" t="s">
        <v>1259</v>
      </c>
      <c r="L75" s="503"/>
      <c r="M75" s="524" t="s">
        <v>183</v>
      </c>
      <c r="N75" s="524" t="s">
        <v>1546</v>
      </c>
      <c r="O75" s="524" t="s">
        <v>1725</v>
      </c>
      <c r="P75" s="524" t="s">
        <v>1726</v>
      </c>
      <c r="Q75" s="524" t="s">
        <v>1342</v>
      </c>
      <c r="R75" s="512">
        <v>1</v>
      </c>
      <c r="S75" s="497"/>
    </row>
    <row r="76" spans="1:19" ht="47.25" x14ac:dyDescent="0.25">
      <c r="A76" s="525" t="s">
        <v>1727</v>
      </c>
      <c r="B76" s="525" t="s">
        <v>1728</v>
      </c>
      <c r="C76" s="525" t="s">
        <v>1727</v>
      </c>
      <c r="D76" s="526"/>
      <c r="E76" s="527" t="s">
        <v>1265</v>
      </c>
      <c r="F76" s="502" t="s">
        <v>1259</v>
      </c>
      <c r="G76" s="502"/>
      <c r="H76" s="502"/>
      <c r="I76" s="503" t="s">
        <v>1257</v>
      </c>
      <c r="J76" s="504" t="s">
        <v>1729</v>
      </c>
      <c r="K76" s="503" t="s">
        <v>1259</v>
      </c>
      <c r="L76" s="503"/>
      <c r="M76" s="503" t="s">
        <v>828</v>
      </c>
      <c r="N76" s="503" t="s">
        <v>21</v>
      </c>
      <c r="O76" s="503" t="s">
        <v>1333</v>
      </c>
      <c r="P76" s="503" t="s">
        <v>827</v>
      </c>
      <c r="Q76" s="503" t="s">
        <v>1334</v>
      </c>
      <c r="R76" s="512">
        <v>18</v>
      </c>
      <c r="S76" s="497"/>
    </row>
    <row r="77" spans="1:19" ht="63" x14ac:dyDescent="0.25">
      <c r="A77" s="525" t="s">
        <v>1730</v>
      </c>
      <c r="B77" s="525" t="s">
        <v>1731</v>
      </c>
      <c r="C77" s="525" t="s">
        <v>1730</v>
      </c>
      <c r="D77" s="526"/>
      <c r="E77" s="527" t="s">
        <v>1265</v>
      </c>
      <c r="F77" s="502" t="s">
        <v>1259</v>
      </c>
      <c r="G77" s="502"/>
      <c r="H77" s="502"/>
      <c r="I77" s="503" t="s">
        <v>1268</v>
      </c>
      <c r="J77" s="549" t="s">
        <v>1732</v>
      </c>
      <c r="K77" s="503" t="s">
        <v>1259</v>
      </c>
      <c r="L77" s="503"/>
      <c r="M77" s="550" t="s">
        <v>288</v>
      </c>
      <c r="N77" s="503" t="s">
        <v>1378</v>
      </c>
      <c r="O77" s="503" t="s">
        <v>1733</v>
      </c>
      <c r="P77" s="503" t="s">
        <v>287</v>
      </c>
      <c r="Q77" s="528" t="s">
        <v>1447</v>
      </c>
      <c r="R77" s="512">
        <v>18</v>
      </c>
      <c r="S77" s="497"/>
    </row>
    <row r="78" spans="1:19" ht="63" x14ac:dyDescent="0.25">
      <c r="A78" s="525" t="s">
        <v>1734</v>
      </c>
      <c r="B78" s="525" t="s">
        <v>1735</v>
      </c>
      <c r="C78" s="525" t="s">
        <v>1734</v>
      </c>
      <c r="D78" s="526"/>
      <c r="E78" s="526" t="s">
        <v>1254</v>
      </c>
      <c r="F78" s="502" t="s">
        <v>1259</v>
      </c>
      <c r="G78" s="502"/>
      <c r="H78" s="502"/>
      <c r="I78" s="503" t="s">
        <v>1287</v>
      </c>
      <c r="J78" s="513" t="s">
        <v>1736</v>
      </c>
      <c r="K78" s="503" t="s">
        <v>1259</v>
      </c>
      <c r="L78" s="503"/>
      <c r="M78" s="503" t="s">
        <v>329</v>
      </c>
      <c r="N78" s="503" t="s">
        <v>21</v>
      </c>
      <c r="O78" s="503" t="s">
        <v>1737</v>
      </c>
      <c r="P78" s="503" t="s">
        <v>328</v>
      </c>
      <c r="Q78" s="503" t="s">
        <v>1701</v>
      </c>
      <c r="R78" s="512">
        <v>18</v>
      </c>
      <c r="S78" s="497"/>
    </row>
    <row r="79" spans="1:19" ht="78.75" x14ac:dyDescent="0.25">
      <c r="A79" s="545" t="s">
        <v>1738</v>
      </c>
      <c r="B79" s="545" t="s">
        <v>1739</v>
      </c>
      <c r="C79" s="545" t="s">
        <v>1738</v>
      </c>
      <c r="D79" s="546"/>
      <c r="E79" s="547" t="s">
        <v>1265</v>
      </c>
      <c r="F79" s="548" t="s">
        <v>1384</v>
      </c>
      <c r="G79" s="542"/>
      <c r="H79" s="542"/>
      <c r="I79" s="503" t="s">
        <v>1325</v>
      </c>
      <c r="J79" s="504" t="s">
        <v>1740</v>
      </c>
      <c r="K79" s="503" t="s">
        <v>1259</v>
      </c>
      <c r="L79" s="503"/>
      <c r="M79" s="503" t="s">
        <v>474</v>
      </c>
      <c r="N79" s="503" t="s">
        <v>21</v>
      </c>
      <c r="O79" s="503" t="s">
        <v>1741</v>
      </c>
      <c r="P79" s="503" t="s">
        <v>469</v>
      </c>
      <c r="Q79" s="503" t="s">
        <v>1742</v>
      </c>
      <c r="R79" s="512">
        <v>20</v>
      </c>
      <c r="S79" s="497"/>
    </row>
    <row r="80" spans="1:19" ht="78.75" x14ac:dyDescent="0.25">
      <c r="A80" s="525" t="s">
        <v>1743</v>
      </c>
      <c r="B80" s="525" t="s">
        <v>1744</v>
      </c>
      <c r="C80" s="525"/>
      <c r="D80" s="526" t="s">
        <v>1745</v>
      </c>
      <c r="E80" s="527" t="s">
        <v>1265</v>
      </c>
      <c r="F80" s="502" t="s">
        <v>1259</v>
      </c>
      <c r="G80" s="502"/>
      <c r="H80" s="502"/>
      <c r="I80" s="503" t="s">
        <v>1471</v>
      </c>
      <c r="J80" s="541" t="s">
        <v>1746</v>
      </c>
      <c r="K80" s="503" t="s">
        <v>1259</v>
      </c>
      <c r="L80" s="503" t="s">
        <v>1747</v>
      </c>
      <c r="M80" s="513" t="s">
        <v>487</v>
      </c>
      <c r="N80" s="551" t="s">
        <v>1299</v>
      </c>
      <c r="O80" s="551" t="s">
        <v>1748</v>
      </c>
      <c r="P80" s="551" t="s">
        <v>1749</v>
      </c>
      <c r="Q80" s="551" t="s">
        <v>1750</v>
      </c>
      <c r="R80" s="506">
        <v>9</v>
      </c>
      <c r="S80" s="507"/>
    </row>
    <row r="81" spans="1:19" ht="63" x14ac:dyDescent="0.25">
      <c r="A81" s="525" t="s">
        <v>1751</v>
      </c>
      <c r="B81" s="525" t="s">
        <v>1752</v>
      </c>
      <c r="C81" s="525" t="s">
        <v>1751</v>
      </c>
      <c r="D81" s="526"/>
      <c r="E81" s="527" t="s">
        <v>1265</v>
      </c>
      <c r="F81" s="502" t="s">
        <v>1259</v>
      </c>
      <c r="G81" s="502"/>
      <c r="H81" s="502"/>
      <c r="I81" s="503" t="s">
        <v>1544</v>
      </c>
      <c r="J81" s="504" t="s">
        <v>1753</v>
      </c>
      <c r="K81" s="503" t="s">
        <v>1259</v>
      </c>
      <c r="L81" s="503"/>
      <c r="M81" s="524" t="s">
        <v>633</v>
      </c>
      <c r="N81" s="524" t="s">
        <v>1546</v>
      </c>
      <c r="O81" s="524" t="s">
        <v>1754</v>
      </c>
      <c r="P81" s="524" t="s">
        <v>1755</v>
      </c>
      <c r="Q81" s="524" t="s">
        <v>1486</v>
      </c>
      <c r="R81" s="512">
        <v>1</v>
      </c>
      <c r="S81" s="497"/>
    </row>
    <row r="82" spans="1:19" ht="47.25" x14ac:dyDescent="0.25">
      <c r="A82" s="552" t="s">
        <v>1756</v>
      </c>
      <c r="B82" s="552" t="s">
        <v>1757</v>
      </c>
      <c r="C82" s="552" t="s">
        <v>1756</v>
      </c>
      <c r="D82" s="553"/>
      <c r="E82" s="554" t="s">
        <v>1265</v>
      </c>
      <c r="F82" s="555" t="s">
        <v>1758</v>
      </c>
      <c r="G82" s="555"/>
      <c r="H82" s="555"/>
      <c r="I82" s="529" t="s">
        <v>1491</v>
      </c>
      <c r="J82" s="556" t="s">
        <v>1759</v>
      </c>
      <c r="K82" s="503" t="s">
        <v>1259</v>
      </c>
      <c r="L82" s="503"/>
      <c r="M82" s="503" t="s">
        <v>477</v>
      </c>
      <c r="N82" s="503" t="s">
        <v>32</v>
      </c>
      <c r="O82" s="503" t="s">
        <v>1760</v>
      </c>
      <c r="P82" s="503" t="s">
        <v>469</v>
      </c>
      <c r="Q82" s="503" t="s">
        <v>1761</v>
      </c>
      <c r="R82" s="512">
        <v>36</v>
      </c>
      <c r="S82" s="497"/>
    </row>
    <row r="83" spans="1:19" ht="78.75" x14ac:dyDescent="0.25">
      <c r="A83" s="525" t="s">
        <v>1762</v>
      </c>
      <c r="B83" s="525" t="s">
        <v>1274</v>
      </c>
      <c r="C83" s="525" t="s">
        <v>1762</v>
      </c>
      <c r="D83" s="526"/>
      <c r="E83" s="527" t="s">
        <v>1265</v>
      </c>
      <c r="F83" s="502" t="s">
        <v>1259</v>
      </c>
      <c r="G83" s="502"/>
      <c r="H83" s="502"/>
      <c r="I83" s="503" t="s">
        <v>1325</v>
      </c>
      <c r="J83" s="504" t="s">
        <v>1763</v>
      </c>
      <c r="K83" s="503" t="s">
        <v>1259</v>
      </c>
      <c r="L83" s="503"/>
      <c r="M83" s="503" t="s">
        <v>815</v>
      </c>
      <c r="N83" s="503" t="s">
        <v>21</v>
      </c>
      <c r="O83" s="503" t="s">
        <v>1677</v>
      </c>
      <c r="P83" s="503" t="s">
        <v>1678</v>
      </c>
      <c r="Q83" s="528" t="s">
        <v>1679</v>
      </c>
      <c r="R83" s="512">
        <v>20</v>
      </c>
      <c r="S83" s="497"/>
    </row>
    <row r="84" spans="1:19" ht="78.75" x14ac:dyDescent="0.25">
      <c r="A84" s="525" t="s">
        <v>1764</v>
      </c>
      <c r="B84" s="525" t="s">
        <v>1765</v>
      </c>
      <c r="C84" s="525" t="s">
        <v>1766</v>
      </c>
      <c r="D84" s="526"/>
      <c r="E84" s="527" t="s">
        <v>1265</v>
      </c>
      <c r="F84" s="502" t="s">
        <v>1259</v>
      </c>
      <c r="G84" s="502"/>
      <c r="H84" s="502"/>
      <c r="I84" s="503" t="s">
        <v>1767</v>
      </c>
      <c r="J84" s="513" t="s">
        <v>1768</v>
      </c>
      <c r="K84" s="503" t="s">
        <v>1259</v>
      </c>
      <c r="L84" s="503"/>
      <c r="M84" s="503" t="s">
        <v>782</v>
      </c>
      <c r="N84" s="503" t="s">
        <v>1556</v>
      </c>
      <c r="O84" s="503" t="s">
        <v>1769</v>
      </c>
      <c r="P84" s="503" t="s">
        <v>1770</v>
      </c>
      <c r="Q84" s="503" t="s">
        <v>1771</v>
      </c>
      <c r="R84" s="512">
        <v>18</v>
      </c>
      <c r="S84" s="497"/>
    </row>
    <row r="85" spans="1:19" ht="63" x14ac:dyDescent="0.25">
      <c r="A85" s="525" t="s">
        <v>1772</v>
      </c>
      <c r="B85" s="525" t="s">
        <v>1773</v>
      </c>
      <c r="C85" s="525" t="s">
        <v>1772</v>
      </c>
      <c r="D85" s="526"/>
      <c r="E85" s="527" t="s">
        <v>1265</v>
      </c>
      <c r="F85" s="502" t="s">
        <v>1259</v>
      </c>
      <c r="G85" s="502"/>
      <c r="H85" s="502"/>
      <c r="I85" s="529" t="s">
        <v>1461</v>
      </c>
      <c r="J85" s="504" t="s">
        <v>1774</v>
      </c>
      <c r="K85" s="503" t="s">
        <v>1259</v>
      </c>
      <c r="L85" s="503"/>
      <c r="M85" s="503" t="s">
        <v>576</v>
      </c>
      <c r="N85" s="503" t="s">
        <v>32</v>
      </c>
      <c r="O85" s="503" t="s">
        <v>1775</v>
      </c>
      <c r="P85" s="503" t="s">
        <v>575</v>
      </c>
      <c r="Q85" s="503" t="s">
        <v>1776</v>
      </c>
      <c r="R85" s="512">
        <v>18</v>
      </c>
      <c r="S85" s="497"/>
    </row>
    <row r="86" spans="1:19" ht="78.75" x14ac:dyDescent="0.25">
      <c r="A86" s="525" t="s">
        <v>1777</v>
      </c>
      <c r="B86" s="525" t="s">
        <v>1778</v>
      </c>
      <c r="C86" s="525" t="s">
        <v>1777</v>
      </c>
      <c r="D86" s="526"/>
      <c r="E86" s="526" t="s">
        <v>1254</v>
      </c>
      <c r="F86" s="502" t="s">
        <v>1259</v>
      </c>
      <c r="G86" s="502"/>
      <c r="H86" s="502"/>
      <c r="I86" s="503" t="s">
        <v>1325</v>
      </c>
      <c r="J86" s="513" t="s">
        <v>1779</v>
      </c>
      <c r="K86" s="503" t="s">
        <v>1259</v>
      </c>
      <c r="L86" s="503"/>
      <c r="M86" s="503" t="s">
        <v>559</v>
      </c>
      <c r="N86" s="503" t="s">
        <v>21</v>
      </c>
      <c r="O86" s="503" t="s">
        <v>1780</v>
      </c>
      <c r="P86" s="503" t="s">
        <v>558</v>
      </c>
      <c r="Q86" s="503" t="s">
        <v>1781</v>
      </c>
      <c r="R86" s="512">
        <v>20</v>
      </c>
      <c r="S86" s="497"/>
    </row>
    <row r="87" spans="1:19" ht="78.75" x14ac:dyDescent="0.25">
      <c r="A87" s="525" t="s">
        <v>1782</v>
      </c>
      <c r="B87" s="525" t="s">
        <v>1783</v>
      </c>
      <c r="C87" s="525" t="s">
        <v>1782</v>
      </c>
      <c r="D87" s="526"/>
      <c r="E87" s="527" t="s">
        <v>1265</v>
      </c>
      <c r="F87" s="502" t="s">
        <v>1259</v>
      </c>
      <c r="G87" s="502"/>
      <c r="H87" s="502"/>
      <c r="I87" s="503" t="s">
        <v>1325</v>
      </c>
      <c r="J87" s="513" t="s">
        <v>1784</v>
      </c>
      <c r="K87" s="503" t="s">
        <v>1259</v>
      </c>
      <c r="L87" s="503"/>
      <c r="M87" s="503" t="s">
        <v>525</v>
      </c>
      <c r="N87" s="503" t="s">
        <v>21</v>
      </c>
      <c r="O87" s="503" t="s">
        <v>1785</v>
      </c>
      <c r="P87" s="503" t="s">
        <v>524</v>
      </c>
      <c r="Q87" s="503" t="s">
        <v>1786</v>
      </c>
      <c r="R87" s="512">
        <v>20</v>
      </c>
      <c r="S87" s="497"/>
    </row>
    <row r="88" spans="1:19" ht="47.25" x14ac:dyDescent="0.25">
      <c r="A88" s="525" t="s">
        <v>1787</v>
      </c>
      <c r="B88" s="525" t="s">
        <v>1697</v>
      </c>
      <c r="C88" s="525" t="s">
        <v>1787</v>
      </c>
      <c r="D88" s="526"/>
      <c r="E88" s="527" t="s">
        <v>1265</v>
      </c>
      <c r="F88" s="502" t="s">
        <v>1259</v>
      </c>
      <c r="G88" s="502"/>
      <c r="H88" s="502"/>
      <c r="I88" s="529" t="s">
        <v>1491</v>
      </c>
      <c r="J88" s="513" t="s">
        <v>1788</v>
      </c>
      <c r="K88" s="503" t="s">
        <v>1259</v>
      </c>
      <c r="L88" s="503"/>
      <c r="M88" s="503" t="s">
        <v>745</v>
      </c>
      <c r="N88" s="503" t="s">
        <v>21</v>
      </c>
      <c r="O88" s="503" t="s">
        <v>1789</v>
      </c>
      <c r="P88" s="503" t="s">
        <v>744</v>
      </c>
      <c r="Q88" s="503" t="s">
        <v>1790</v>
      </c>
      <c r="R88" s="512">
        <v>36</v>
      </c>
      <c r="S88" s="497"/>
    </row>
    <row r="89" spans="1:19" ht="78.75" x14ac:dyDescent="0.25">
      <c r="A89" s="525" t="s">
        <v>1791</v>
      </c>
      <c r="B89" s="525" t="s">
        <v>1792</v>
      </c>
      <c r="C89" s="525" t="s">
        <v>1791</v>
      </c>
      <c r="D89" s="526"/>
      <c r="E89" s="526" t="s">
        <v>1254</v>
      </c>
      <c r="F89" s="502" t="s">
        <v>1259</v>
      </c>
      <c r="G89" s="502"/>
      <c r="H89" s="502"/>
      <c r="I89" s="503" t="s">
        <v>1325</v>
      </c>
      <c r="J89" s="504" t="s">
        <v>1793</v>
      </c>
      <c r="K89" s="503" t="s">
        <v>1259</v>
      </c>
      <c r="L89" s="503"/>
      <c r="M89" s="503" t="s">
        <v>325</v>
      </c>
      <c r="N89" s="503" t="s">
        <v>1378</v>
      </c>
      <c r="O89" s="503" t="s">
        <v>1794</v>
      </c>
      <c r="P89" s="503" t="s">
        <v>1424</v>
      </c>
      <c r="Q89" s="503" t="s">
        <v>1795</v>
      </c>
      <c r="R89" s="512">
        <v>20</v>
      </c>
      <c r="S89" s="497"/>
    </row>
    <row r="90" spans="1:19" ht="63" x14ac:dyDescent="0.25">
      <c r="A90" s="552" t="s">
        <v>1796</v>
      </c>
      <c r="B90" s="552" t="s">
        <v>1797</v>
      </c>
      <c r="C90" s="552" t="s">
        <v>1796</v>
      </c>
      <c r="D90" s="553"/>
      <c r="E90" s="553" t="s">
        <v>1254</v>
      </c>
      <c r="F90" s="555" t="s">
        <v>1758</v>
      </c>
      <c r="G90" s="555"/>
      <c r="H90" s="555"/>
      <c r="I90" s="503" t="s">
        <v>1306</v>
      </c>
      <c r="J90" s="504" t="s">
        <v>1798</v>
      </c>
      <c r="K90" s="503" t="s">
        <v>1259</v>
      </c>
      <c r="L90" s="503"/>
      <c r="M90" s="503" t="s">
        <v>534</v>
      </c>
      <c r="N90" s="503" t="s">
        <v>1378</v>
      </c>
      <c r="O90" s="503" t="s">
        <v>1533</v>
      </c>
      <c r="P90" s="503" t="s">
        <v>469</v>
      </c>
      <c r="Q90" s="503" t="s">
        <v>1534</v>
      </c>
      <c r="R90" s="512">
        <v>18</v>
      </c>
      <c r="S90" s="497"/>
    </row>
    <row r="91" spans="1:19" ht="63" x14ac:dyDescent="0.25">
      <c r="A91" s="525" t="s">
        <v>1799</v>
      </c>
      <c r="B91" s="525" t="s">
        <v>1800</v>
      </c>
      <c r="C91" s="525" t="s">
        <v>1799</v>
      </c>
      <c r="D91" s="526"/>
      <c r="E91" s="526" t="s">
        <v>1254</v>
      </c>
      <c r="F91" s="502" t="s">
        <v>1259</v>
      </c>
      <c r="G91" s="502"/>
      <c r="H91" s="502"/>
      <c r="I91" s="503" t="s">
        <v>1268</v>
      </c>
      <c r="J91" s="513" t="s">
        <v>1801</v>
      </c>
      <c r="K91" s="503" t="s">
        <v>1259</v>
      </c>
      <c r="L91" s="503"/>
      <c r="M91" s="503" t="s">
        <v>395</v>
      </c>
      <c r="N91" s="503" t="s">
        <v>1556</v>
      </c>
      <c r="O91" s="503" t="s">
        <v>1802</v>
      </c>
      <c r="P91" s="503" t="s">
        <v>1803</v>
      </c>
      <c r="Q91" s="503" t="s">
        <v>1804</v>
      </c>
      <c r="R91" s="512">
        <v>18</v>
      </c>
      <c r="S91" s="497"/>
    </row>
    <row r="92" spans="1:19" ht="63" x14ac:dyDescent="0.25">
      <c r="A92" s="552" t="s">
        <v>1805</v>
      </c>
      <c r="B92" s="552" t="s">
        <v>1806</v>
      </c>
      <c r="C92" s="552" t="s">
        <v>1805</v>
      </c>
      <c r="D92" s="553"/>
      <c r="E92" s="554" t="s">
        <v>1265</v>
      </c>
      <c r="F92" s="555" t="s">
        <v>1758</v>
      </c>
      <c r="G92" s="555"/>
      <c r="H92" s="555"/>
      <c r="I92" s="503" t="s">
        <v>1564</v>
      </c>
      <c r="J92" s="513" t="s">
        <v>1807</v>
      </c>
      <c r="K92" s="503" t="s">
        <v>1259</v>
      </c>
      <c r="L92" s="503"/>
      <c r="M92" s="503" t="s">
        <v>477</v>
      </c>
      <c r="N92" s="503" t="s">
        <v>32</v>
      </c>
      <c r="O92" s="503" t="s">
        <v>1760</v>
      </c>
      <c r="P92" s="503" t="s">
        <v>469</v>
      </c>
      <c r="Q92" s="503" t="s">
        <v>1761</v>
      </c>
      <c r="R92" s="512">
        <v>18</v>
      </c>
      <c r="S92" s="497"/>
    </row>
    <row r="93" spans="1:19" ht="78.75" x14ac:dyDescent="0.25">
      <c r="A93" s="525" t="s">
        <v>1808</v>
      </c>
      <c r="B93" s="525" t="s">
        <v>1809</v>
      </c>
      <c r="C93" s="525" t="s">
        <v>1808</v>
      </c>
      <c r="D93" s="526"/>
      <c r="E93" s="527" t="s">
        <v>1265</v>
      </c>
      <c r="F93" s="502" t="s">
        <v>1259</v>
      </c>
      <c r="G93" s="502"/>
      <c r="H93" s="502"/>
      <c r="I93" s="503" t="s">
        <v>1325</v>
      </c>
      <c r="J93" s="513" t="s">
        <v>1810</v>
      </c>
      <c r="K93" s="503" t="s">
        <v>1259</v>
      </c>
      <c r="L93" s="503"/>
      <c r="M93" s="503" t="s">
        <v>559</v>
      </c>
      <c r="N93" s="503" t="s">
        <v>21</v>
      </c>
      <c r="O93" s="503" t="s">
        <v>1780</v>
      </c>
      <c r="P93" s="503" t="s">
        <v>558</v>
      </c>
      <c r="Q93" s="503" t="s">
        <v>1781</v>
      </c>
      <c r="R93" s="512">
        <v>20</v>
      </c>
      <c r="S93" s="497"/>
    </row>
    <row r="94" spans="1:19" ht="78.75" x14ac:dyDescent="0.25">
      <c r="A94" s="525" t="s">
        <v>1811</v>
      </c>
      <c r="B94" s="525" t="s">
        <v>1812</v>
      </c>
      <c r="C94" s="525" t="s">
        <v>1811</v>
      </c>
      <c r="D94" s="526" t="s">
        <v>1813</v>
      </c>
      <c r="E94" s="527" t="s">
        <v>1265</v>
      </c>
      <c r="F94" s="502" t="s">
        <v>1259</v>
      </c>
      <c r="G94" s="502"/>
      <c r="H94" s="502"/>
      <c r="I94" s="503" t="s">
        <v>1325</v>
      </c>
      <c r="J94" s="513" t="s">
        <v>1814</v>
      </c>
      <c r="K94" s="503" t="s">
        <v>1259</v>
      </c>
      <c r="L94" s="503"/>
      <c r="M94" s="503" t="s">
        <v>969</v>
      </c>
      <c r="N94" s="503" t="s">
        <v>21</v>
      </c>
      <c r="O94" s="503" t="s">
        <v>1815</v>
      </c>
      <c r="P94" s="503" t="s">
        <v>964</v>
      </c>
      <c r="Q94" s="503" t="s">
        <v>1816</v>
      </c>
      <c r="R94" s="512">
        <v>20</v>
      </c>
      <c r="S94" s="497"/>
    </row>
    <row r="95" spans="1:19" ht="47.25" x14ac:dyDescent="0.25">
      <c r="A95" s="552" t="s">
        <v>1817</v>
      </c>
      <c r="B95" s="552" t="s">
        <v>1283</v>
      </c>
      <c r="C95" s="552" t="s">
        <v>1817</v>
      </c>
      <c r="D95" s="553"/>
      <c r="E95" s="554" t="s">
        <v>1265</v>
      </c>
      <c r="F95" s="555" t="s">
        <v>1758</v>
      </c>
      <c r="G95" s="555"/>
      <c r="H95" s="555"/>
      <c r="I95" s="529" t="s">
        <v>1491</v>
      </c>
      <c r="J95" s="504" t="s">
        <v>1818</v>
      </c>
      <c r="K95" s="503" t="s">
        <v>1259</v>
      </c>
      <c r="L95" s="503"/>
      <c r="M95" s="503" t="s">
        <v>24</v>
      </c>
      <c r="N95" s="503" t="s">
        <v>21</v>
      </c>
      <c r="O95" s="503" t="s">
        <v>1819</v>
      </c>
      <c r="P95" s="503" t="s">
        <v>23</v>
      </c>
      <c r="Q95" s="503" t="s">
        <v>1820</v>
      </c>
      <c r="R95" s="512">
        <v>36</v>
      </c>
      <c r="S95" s="497"/>
    </row>
    <row r="96" spans="1:19" ht="63" x14ac:dyDescent="0.25">
      <c r="A96" s="525" t="s">
        <v>1821</v>
      </c>
      <c r="B96" s="525" t="s">
        <v>1822</v>
      </c>
      <c r="C96" s="525" t="s">
        <v>1821</v>
      </c>
      <c r="D96" s="526"/>
      <c r="E96" s="527" t="s">
        <v>1265</v>
      </c>
      <c r="F96" s="502" t="s">
        <v>1259</v>
      </c>
      <c r="G96" s="502"/>
      <c r="H96" s="502"/>
      <c r="I96" s="503" t="s">
        <v>1306</v>
      </c>
      <c r="J96" s="513" t="s">
        <v>1823</v>
      </c>
      <c r="K96" s="503" t="s">
        <v>1259</v>
      </c>
      <c r="L96" s="503"/>
      <c r="M96" s="503" t="s">
        <v>325</v>
      </c>
      <c r="N96" s="503" t="s">
        <v>1378</v>
      </c>
      <c r="O96" s="503" t="s">
        <v>1794</v>
      </c>
      <c r="P96" s="503" t="s">
        <v>1424</v>
      </c>
      <c r="Q96" s="503" t="s">
        <v>1795</v>
      </c>
      <c r="R96" s="506">
        <v>18</v>
      </c>
      <c r="S96" s="507"/>
    </row>
    <row r="97" spans="1:19" ht="47.25" x14ac:dyDescent="0.25">
      <c r="A97" s="545" t="s">
        <v>1824</v>
      </c>
      <c r="B97" s="545" t="s">
        <v>1674</v>
      </c>
      <c r="C97" s="545" t="s">
        <v>1824</v>
      </c>
      <c r="D97" s="546"/>
      <c r="E97" s="547" t="s">
        <v>1265</v>
      </c>
      <c r="F97" s="548" t="s">
        <v>1384</v>
      </c>
      <c r="G97" s="542"/>
      <c r="H97" s="542"/>
      <c r="I97" s="503" t="s">
        <v>1544</v>
      </c>
      <c r="J97" s="513" t="s">
        <v>1825</v>
      </c>
      <c r="K97" s="503" t="s">
        <v>1259</v>
      </c>
      <c r="L97" s="503"/>
      <c r="M97" s="524" t="s">
        <v>698</v>
      </c>
      <c r="N97" s="524" t="s">
        <v>1299</v>
      </c>
      <c r="O97" s="524" t="s">
        <v>1826</v>
      </c>
      <c r="P97" s="524" t="s">
        <v>1827</v>
      </c>
      <c r="Q97" s="524" t="s">
        <v>1828</v>
      </c>
      <c r="R97" s="512">
        <v>1</v>
      </c>
      <c r="S97" s="497"/>
    </row>
    <row r="98" spans="1:19" ht="94.5" x14ac:dyDescent="0.25">
      <c r="A98" s="552" t="s">
        <v>1829</v>
      </c>
      <c r="B98" s="552" t="s">
        <v>1830</v>
      </c>
      <c r="C98" s="552" t="s">
        <v>1831</v>
      </c>
      <c r="D98" s="552"/>
      <c r="E98" s="554" t="s">
        <v>1265</v>
      </c>
      <c r="F98" s="555" t="s">
        <v>1758</v>
      </c>
      <c r="G98" s="555"/>
      <c r="H98" s="555"/>
      <c r="I98" s="529" t="s">
        <v>1832</v>
      </c>
      <c r="J98" s="504" t="s">
        <v>1833</v>
      </c>
      <c r="K98" s="503" t="s">
        <v>1259</v>
      </c>
      <c r="L98" s="530"/>
      <c r="M98" s="503" t="s">
        <v>157</v>
      </c>
      <c r="N98" s="503" t="s">
        <v>1378</v>
      </c>
      <c r="O98" s="503" t="s">
        <v>1834</v>
      </c>
      <c r="P98" s="503" t="s">
        <v>1835</v>
      </c>
      <c r="Q98" s="503" t="s">
        <v>1836</v>
      </c>
      <c r="R98" s="506">
        <v>18</v>
      </c>
      <c r="S98" s="507"/>
    </row>
    <row r="99" spans="1:19" ht="47.25" x14ac:dyDescent="0.25">
      <c r="A99" s="545" t="s">
        <v>1837</v>
      </c>
      <c r="B99" s="545" t="s">
        <v>1731</v>
      </c>
      <c r="C99" s="545" t="s">
        <v>1837</v>
      </c>
      <c r="D99" s="546"/>
      <c r="E99" s="547" t="s">
        <v>1265</v>
      </c>
      <c r="F99" s="548" t="s">
        <v>1384</v>
      </c>
      <c r="G99" s="542"/>
      <c r="H99" s="542"/>
      <c r="I99" s="503" t="s">
        <v>1544</v>
      </c>
      <c r="J99" s="504" t="s">
        <v>1838</v>
      </c>
      <c r="K99" s="503" t="s">
        <v>1259</v>
      </c>
      <c r="L99" s="503"/>
      <c r="M99" s="524" t="s">
        <v>627</v>
      </c>
      <c r="N99" s="524" t="s">
        <v>1546</v>
      </c>
      <c r="O99" s="524" t="s">
        <v>1839</v>
      </c>
      <c r="P99" s="524" t="s">
        <v>1840</v>
      </c>
      <c r="Q99" s="524" t="s">
        <v>1841</v>
      </c>
      <c r="R99" s="512">
        <v>1</v>
      </c>
      <c r="S99" s="497"/>
    </row>
    <row r="100" spans="1:19" ht="47.25" x14ac:dyDescent="0.25">
      <c r="A100" s="545" t="s">
        <v>1842</v>
      </c>
      <c r="B100" s="545" t="s">
        <v>1843</v>
      </c>
      <c r="C100" s="545" t="s">
        <v>1842</v>
      </c>
      <c r="D100" s="546"/>
      <c r="E100" s="547" t="s">
        <v>1265</v>
      </c>
      <c r="F100" s="548" t="s">
        <v>1384</v>
      </c>
      <c r="G100" s="542"/>
      <c r="H100" s="542"/>
      <c r="I100" s="503" t="s">
        <v>1544</v>
      </c>
      <c r="J100" s="504" t="s">
        <v>1844</v>
      </c>
      <c r="K100" s="503" t="s">
        <v>1259</v>
      </c>
      <c r="L100" s="503"/>
      <c r="M100" s="524" t="s">
        <v>779</v>
      </c>
      <c r="N100" s="524" t="s">
        <v>1546</v>
      </c>
      <c r="O100" s="524" t="s">
        <v>1845</v>
      </c>
      <c r="P100" s="524" t="s">
        <v>1846</v>
      </c>
      <c r="Q100" s="524" t="s">
        <v>1847</v>
      </c>
      <c r="R100" s="512">
        <v>1</v>
      </c>
      <c r="S100" s="497"/>
    </row>
    <row r="101" spans="1:19" ht="47.25" x14ac:dyDescent="0.25">
      <c r="A101" s="525" t="s">
        <v>1848</v>
      </c>
      <c r="B101" s="525" t="s">
        <v>1849</v>
      </c>
      <c r="C101" s="525" t="s">
        <v>1848</v>
      </c>
      <c r="D101" s="526"/>
      <c r="E101" s="527" t="s">
        <v>1265</v>
      </c>
      <c r="F101" s="502" t="s">
        <v>1259</v>
      </c>
      <c r="G101" s="502"/>
      <c r="H101" s="502"/>
      <c r="I101" s="503" t="s">
        <v>1257</v>
      </c>
      <c r="J101" s="504" t="s">
        <v>1850</v>
      </c>
      <c r="K101" s="503" t="s">
        <v>1259</v>
      </c>
      <c r="L101" s="503"/>
      <c r="M101" s="503" t="s">
        <v>188</v>
      </c>
      <c r="N101" s="503" t="s">
        <v>21</v>
      </c>
      <c r="O101" s="503" t="s">
        <v>1851</v>
      </c>
      <c r="P101" s="503" t="s">
        <v>187</v>
      </c>
      <c r="Q101" s="503" t="s">
        <v>1852</v>
      </c>
      <c r="R101" s="512">
        <v>18</v>
      </c>
      <c r="S101" s="497"/>
    </row>
    <row r="102" spans="1:19" ht="78.75" x14ac:dyDescent="0.25">
      <c r="A102" s="525" t="s">
        <v>1853</v>
      </c>
      <c r="B102" s="525" t="s">
        <v>1854</v>
      </c>
      <c r="C102" s="525" t="s">
        <v>1853</v>
      </c>
      <c r="D102" s="526"/>
      <c r="E102" s="527" t="s">
        <v>1265</v>
      </c>
      <c r="F102" s="502" t="s">
        <v>1259</v>
      </c>
      <c r="G102" s="502"/>
      <c r="H102" s="502"/>
      <c r="I102" s="503" t="s">
        <v>1325</v>
      </c>
      <c r="J102" s="504" t="s">
        <v>1855</v>
      </c>
      <c r="K102" s="503" t="s">
        <v>1259</v>
      </c>
      <c r="L102" s="503"/>
      <c r="M102" s="503" t="s">
        <v>1856</v>
      </c>
      <c r="N102" s="503" t="s">
        <v>32</v>
      </c>
      <c r="O102" s="503" t="s">
        <v>1857</v>
      </c>
      <c r="P102" s="503" t="s">
        <v>773</v>
      </c>
      <c r="Q102" s="503" t="s">
        <v>1858</v>
      </c>
      <c r="R102" s="512">
        <v>20</v>
      </c>
      <c r="S102" s="497"/>
    </row>
    <row r="103" spans="1:19" ht="78.75" x14ac:dyDescent="0.25">
      <c r="A103" s="525" t="s">
        <v>1859</v>
      </c>
      <c r="B103" s="525" t="s">
        <v>1860</v>
      </c>
      <c r="C103" s="525" t="s">
        <v>1859</v>
      </c>
      <c r="D103" s="526"/>
      <c r="E103" s="527" t="s">
        <v>1265</v>
      </c>
      <c r="F103" s="502" t="s">
        <v>1259</v>
      </c>
      <c r="G103" s="502"/>
      <c r="H103" s="502"/>
      <c r="I103" s="503" t="s">
        <v>1325</v>
      </c>
      <c r="J103" s="528" t="s">
        <v>1861</v>
      </c>
      <c r="K103" s="503" t="s">
        <v>1259</v>
      </c>
      <c r="L103" s="503"/>
      <c r="M103" s="503" t="s">
        <v>894</v>
      </c>
      <c r="N103" s="503" t="s">
        <v>21</v>
      </c>
      <c r="O103" s="503" t="s">
        <v>1862</v>
      </c>
      <c r="P103" s="503" t="s">
        <v>893</v>
      </c>
      <c r="Q103" s="503" t="s">
        <v>1863</v>
      </c>
      <c r="R103" s="506">
        <v>20</v>
      </c>
      <c r="S103" s="507"/>
    </row>
    <row r="104" spans="1:19" ht="63" x14ac:dyDescent="0.25">
      <c r="A104" s="525" t="s">
        <v>1864</v>
      </c>
      <c r="B104" s="525" t="s">
        <v>1865</v>
      </c>
      <c r="C104" s="525" t="s">
        <v>1866</v>
      </c>
      <c r="D104" s="526"/>
      <c r="E104" s="527" t="s">
        <v>1265</v>
      </c>
      <c r="F104" s="502" t="s">
        <v>1259</v>
      </c>
      <c r="G104" s="502"/>
      <c r="H104" s="502"/>
      <c r="I104" s="503" t="s">
        <v>1544</v>
      </c>
      <c r="J104" s="513" t="s">
        <v>1867</v>
      </c>
      <c r="K104" s="503" t="s">
        <v>1259</v>
      </c>
      <c r="L104" s="503"/>
      <c r="M104" s="524" t="s">
        <v>292</v>
      </c>
      <c r="N104" s="524" t="s">
        <v>1546</v>
      </c>
      <c r="O104" s="524" t="s">
        <v>1868</v>
      </c>
      <c r="P104" s="524" t="s">
        <v>1446</v>
      </c>
      <c r="Q104" s="524" t="s">
        <v>1869</v>
      </c>
      <c r="R104" s="512">
        <v>1</v>
      </c>
      <c r="S104" s="497"/>
    </row>
    <row r="105" spans="1:19" ht="78.75" x14ac:dyDescent="0.25">
      <c r="A105" s="525" t="s">
        <v>1870</v>
      </c>
      <c r="B105" s="525" t="s">
        <v>1871</v>
      </c>
      <c r="C105" s="525" t="s">
        <v>1870</v>
      </c>
      <c r="D105" s="526"/>
      <c r="E105" s="527" t="s">
        <v>1265</v>
      </c>
      <c r="F105" s="502" t="s">
        <v>1259</v>
      </c>
      <c r="G105" s="502"/>
      <c r="H105" s="502"/>
      <c r="I105" s="503" t="s">
        <v>1325</v>
      </c>
      <c r="J105" s="504" t="s">
        <v>1872</v>
      </c>
      <c r="K105" s="503" t="s">
        <v>1259</v>
      </c>
      <c r="L105" s="503"/>
      <c r="M105" s="503" t="s">
        <v>76</v>
      </c>
      <c r="N105" s="503" t="s">
        <v>35</v>
      </c>
      <c r="O105" s="503" t="s">
        <v>1873</v>
      </c>
      <c r="P105" s="503" t="s">
        <v>1874</v>
      </c>
      <c r="Q105" s="503" t="s">
        <v>1875</v>
      </c>
      <c r="R105" s="506">
        <v>20</v>
      </c>
      <c r="S105" s="507"/>
    </row>
    <row r="106" spans="1:19" ht="63" x14ac:dyDescent="0.25">
      <c r="A106" s="545" t="s">
        <v>1876</v>
      </c>
      <c r="B106" s="545" t="s">
        <v>1877</v>
      </c>
      <c r="C106" s="545" t="s">
        <v>1876</v>
      </c>
      <c r="D106" s="546"/>
      <c r="E106" s="547" t="s">
        <v>1265</v>
      </c>
      <c r="F106" s="548" t="s">
        <v>1384</v>
      </c>
      <c r="G106" s="542"/>
      <c r="H106" s="542"/>
      <c r="I106" s="503" t="s">
        <v>1767</v>
      </c>
      <c r="J106" s="513" t="s">
        <v>1878</v>
      </c>
      <c r="K106" s="503" t="s">
        <v>1259</v>
      </c>
      <c r="L106" s="503"/>
      <c r="M106" s="503" t="s">
        <v>1048</v>
      </c>
      <c r="N106" s="503" t="s">
        <v>1378</v>
      </c>
      <c r="O106" s="503" t="s">
        <v>1602</v>
      </c>
      <c r="P106" s="503" t="s">
        <v>469</v>
      </c>
      <c r="Q106" s="503" t="s">
        <v>1603</v>
      </c>
      <c r="R106" s="506">
        <v>18</v>
      </c>
      <c r="S106" s="507"/>
    </row>
    <row r="107" spans="1:19" ht="94.5" x14ac:dyDescent="0.25">
      <c r="A107" s="545" t="s">
        <v>1879</v>
      </c>
      <c r="B107" s="545" t="s">
        <v>1880</v>
      </c>
      <c r="C107" s="545" t="s">
        <v>1879</v>
      </c>
      <c r="D107" s="545"/>
      <c r="E107" s="547" t="s">
        <v>1265</v>
      </c>
      <c r="F107" s="548" t="s">
        <v>1384</v>
      </c>
      <c r="G107" s="542"/>
      <c r="H107" s="542"/>
      <c r="I107" s="529" t="s">
        <v>1832</v>
      </c>
      <c r="J107" s="513" t="s">
        <v>1881</v>
      </c>
      <c r="K107" s="503" t="s">
        <v>1259</v>
      </c>
      <c r="L107" s="530"/>
      <c r="M107" s="503" t="s">
        <v>677</v>
      </c>
      <c r="N107" s="503" t="s">
        <v>1378</v>
      </c>
      <c r="O107" s="503" t="s">
        <v>1882</v>
      </c>
      <c r="P107" s="503" t="s">
        <v>226</v>
      </c>
      <c r="Q107" s="503" t="s">
        <v>1883</v>
      </c>
      <c r="R107" s="506">
        <v>18</v>
      </c>
      <c r="S107" s="507"/>
    </row>
    <row r="108" spans="1:19" ht="63" x14ac:dyDescent="0.25">
      <c r="A108" s="552" t="s">
        <v>1884</v>
      </c>
      <c r="B108" s="552" t="s">
        <v>1885</v>
      </c>
      <c r="C108" s="552" t="s">
        <v>1884</v>
      </c>
      <c r="D108" s="553"/>
      <c r="E108" s="554" t="s">
        <v>1265</v>
      </c>
      <c r="F108" s="555" t="s">
        <v>1758</v>
      </c>
      <c r="G108" s="555"/>
      <c r="H108" s="555"/>
      <c r="I108" s="503" t="s">
        <v>1268</v>
      </c>
      <c r="J108" s="528" t="s">
        <v>1886</v>
      </c>
      <c r="K108" s="503" t="s">
        <v>1259</v>
      </c>
      <c r="L108" s="503"/>
      <c r="M108" s="503" t="s">
        <v>307</v>
      </c>
      <c r="N108" s="503" t="s">
        <v>1556</v>
      </c>
      <c r="O108" s="503" t="s">
        <v>1689</v>
      </c>
      <c r="P108" s="503" t="s">
        <v>1690</v>
      </c>
      <c r="Q108" s="503" t="s">
        <v>1559</v>
      </c>
      <c r="R108" s="512">
        <v>18</v>
      </c>
      <c r="S108" s="497"/>
    </row>
    <row r="109" spans="1:19" ht="63" x14ac:dyDescent="0.25">
      <c r="A109" s="525" t="s">
        <v>1887</v>
      </c>
      <c r="B109" s="525" t="s">
        <v>1674</v>
      </c>
      <c r="C109" s="525" t="s">
        <v>1887</v>
      </c>
      <c r="D109" s="526"/>
      <c r="E109" s="527" t="s">
        <v>1265</v>
      </c>
      <c r="F109" s="502" t="s">
        <v>1259</v>
      </c>
      <c r="G109" s="502"/>
      <c r="H109" s="502"/>
      <c r="I109" s="503" t="s">
        <v>1573</v>
      </c>
      <c r="J109" s="504" t="s">
        <v>1888</v>
      </c>
      <c r="K109" s="503" t="s">
        <v>1259</v>
      </c>
      <c r="L109" s="503"/>
      <c r="M109" s="503" t="s">
        <v>288</v>
      </c>
      <c r="N109" s="503" t="s">
        <v>1378</v>
      </c>
      <c r="O109" s="503" t="s">
        <v>1733</v>
      </c>
      <c r="P109" s="503" t="s">
        <v>287</v>
      </c>
      <c r="Q109" s="503" t="s">
        <v>1447</v>
      </c>
      <c r="R109" s="512">
        <v>18</v>
      </c>
      <c r="S109" s="497"/>
    </row>
    <row r="110" spans="1:19" ht="47.25" x14ac:dyDescent="0.25">
      <c r="A110" s="545" t="s">
        <v>1889</v>
      </c>
      <c r="B110" s="545" t="s">
        <v>1890</v>
      </c>
      <c r="C110" s="545" t="s">
        <v>1889</v>
      </c>
      <c r="D110" s="546"/>
      <c r="E110" s="547" t="s">
        <v>1265</v>
      </c>
      <c r="F110" s="548" t="s">
        <v>1384</v>
      </c>
      <c r="G110" s="542"/>
      <c r="H110" s="542"/>
      <c r="I110" s="503" t="s">
        <v>1257</v>
      </c>
      <c r="J110" s="504" t="s">
        <v>1891</v>
      </c>
      <c r="K110" s="503" t="s">
        <v>1259</v>
      </c>
      <c r="L110" s="503"/>
      <c r="M110" s="503" t="s">
        <v>453</v>
      </c>
      <c r="N110" s="503" t="s">
        <v>21</v>
      </c>
      <c r="O110" s="503" t="s">
        <v>1611</v>
      </c>
      <c r="P110" s="503" t="s">
        <v>1892</v>
      </c>
      <c r="Q110" s="503" t="s">
        <v>1893</v>
      </c>
      <c r="R110" s="512">
        <v>18</v>
      </c>
      <c r="S110" s="497"/>
    </row>
    <row r="111" spans="1:19" ht="63" x14ac:dyDescent="0.25">
      <c r="A111" s="525" t="s">
        <v>1894</v>
      </c>
      <c r="B111" s="525" t="s">
        <v>1684</v>
      </c>
      <c r="C111" s="525" t="s">
        <v>1894</v>
      </c>
      <c r="D111" s="526"/>
      <c r="E111" s="527" t="s">
        <v>1265</v>
      </c>
      <c r="F111" s="502" t="s">
        <v>1259</v>
      </c>
      <c r="G111" s="502"/>
      <c r="H111" s="502"/>
      <c r="I111" s="503" t="s">
        <v>1268</v>
      </c>
      <c r="J111" s="504" t="s">
        <v>1895</v>
      </c>
      <c r="K111" s="503" t="s">
        <v>1259</v>
      </c>
      <c r="L111" s="503"/>
      <c r="M111" s="503" t="s">
        <v>262</v>
      </c>
      <c r="N111" s="503" t="s">
        <v>21</v>
      </c>
      <c r="O111" s="503" t="s">
        <v>1896</v>
      </c>
      <c r="P111" s="503" t="s">
        <v>1897</v>
      </c>
      <c r="Q111" s="503" t="s">
        <v>1898</v>
      </c>
      <c r="R111" s="512">
        <v>18</v>
      </c>
      <c r="S111" s="497"/>
    </row>
    <row r="112" spans="1:19" ht="63" x14ac:dyDescent="0.25">
      <c r="A112" s="552" t="s">
        <v>1899</v>
      </c>
      <c r="B112" s="552" t="s">
        <v>1336</v>
      </c>
      <c r="C112" s="552" t="s">
        <v>1899</v>
      </c>
      <c r="D112" s="553"/>
      <c r="E112" s="554" t="s">
        <v>1265</v>
      </c>
      <c r="F112" s="555" t="s">
        <v>1758</v>
      </c>
      <c r="G112" s="555"/>
      <c r="H112" s="555"/>
      <c r="I112" s="503" t="s">
        <v>1573</v>
      </c>
      <c r="J112" s="504" t="s">
        <v>1900</v>
      </c>
      <c r="K112" s="503" t="s">
        <v>1259</v>
      </c>
      <c r="L112" s="503"/>
      <c r="M112" s="503" t="s">
        <v>534</v>
      </c>
      <c r="N112" s="503" t="s">
        <v>1378</v>
      </c>
      <c r="O112" s="503" t="s">
        <v>1533</v>
      </c>
      <c r="P112" s="503" t="s">
        <v>469</v>
      </c>
      <c r="Q112" s="503" t="s">
        <v>1534</v>
      </c>
      <c r="R112" s="512">
        <v>18</v>
      </c>
      <c r="S112" s="497"/>
    </row>
    <row r="113" spans="1:19" ht="63" x14ac:dyDescent="0.25">
      <c r="A113" s="525" t="s">
        <v>1901</v>
      </c>
      <c r="B113" s="525" t="s">
        <v>1902</v>
      </c>
      <c r="C113" s="525" t="s">
        <v>1901</v>
      </c>
      <c r="D113" s="526"/>
      <c r="E113" s="527" t="s">
        <v>1265</v>
      </c>
      <c r="F113" s="502" t="s">
        <v>1259</v>
      </c>
      <c r="G113" s="502"/>
      <c r="H113" s="502"/>
      <c r="I113" s="503" t="s">
        <v>1544</v>
      </c>
      <c r="J113" s="513" t="s">
        <v>1903</v>
      </c>
      <c r="K113" s="503" t="s">
        <v>1259</v>
      </c>
      <c r="L113" s="503"/>
      <c r="M113" s="524" t="s">
        <v>215</v>
      </c>
      <c r="N113" s="524" t="s">
        <v>1546</v>
      </c>
      <c r="O113" s="524" t="s">
        <v>1904</v>
      </c>
      <c r="P113" s="524" t="s">
        <v>1905</v>
      </c>
      <c r="Q113" s="524" t="s">
        <v>1906</v>
      </c>
      <c r="R113" s="512">
        <v>1</v>
      </c>
      <c r="S113" s="497"/>
    </row>
    <row r="114" spans="1:19" ht="47.25" x14ac:dyDescent="0.25">
      <c r="A114" s="525" t="s">
        <v>1907</v>
      </c>
      <c r="B114" s="525" t="s">
        <v>1908</v>
      </c>
      <c r="C114" s="525" t="s">
        <v>1907</v>
      </c>
      <c r="D114" s="526"/>
      <c r="E114" s="527" t="s">
        <v>1265</v>
      </c>
      <c r="F114" s="502" t="s">
        <v>1259</v>
      </c>
      <c r="G114" s="502"/>
      <c r="H114" s="502"/>
      <c r="I114" s="503" t="s">
        <v>1544</v>
      </c>
      <c r="J114" s="504" t="s">
        <v>1909</v>
      </c>
      <c r="K114" s="503" t="s">
        <v>1259</v>
      </c>
      <c r="L114" s="503"/>
      <c r="M114" s="524" t="s">
        <v>1036</v>
      </c>
      <c r="N114" s="524" t="s">
        <v>1546</v>
      </c>
      <c r="O114" s="524" t="s">
        <v>1910</v>
      </c>
      <c r="P114" s="524" t="s">
        <v>1911</v>
      </c>
      <c r="Q114" s="524" t="s">
        <v>1912</v>
      </c>
      <c r="R114" s="512">
        <v>1</v>
      </c>
      <c r="S114" s="497"/>
    </row>
    <row r="115" spans="1:19" ht="47.25" x14ac:dyDescent="0.25">
      <c r="A115" s="525" t="s">
        <v>1913</v>
      </c>
      <c r="B115" s="525" t="s">
        <v>1551</v>
      </c>
      <c r="C115" s="525" t="s">
        <v>1914</v>
      </c>
      <c r="D115" s="526"/>
      <c r="E115" s="527" t="s">
        <v>1265</v>
      </c>
      <c r="F115" s="502" t="s">
        <v>1259</v>
      </c>
      <c r="G115" s="502"/>
      <c r="H115" s="502"/>
      <c r="I115" s="529" t="s">
        <v>1491</v>
      </c>
      <c r="J115" s="504" t="s">
        <v>1915</v>
      </c>
      <c r="K115" s="503" t="s">
        <v>1259</v>
      </c>
      <c r="L115" s="503"/>
      <c r="M115" s="503" t="s">
        <v>813</v>
      </c>
      <c r="N115" s="503" t="s">
        <v>1378</v>
      </c>
      <c r="O115" s="503" t="s">
        <v>1916</v>
      </c>
      <c r="P115" s="503" t="s">
        <v>1309</v>
      </c>
      <c r="Q115" s="503" t="s">
        <v>1917</v>
      </c>
      <c r="R115" s="512">
        <v>36</v>
      </c>
      <c r="S115" s="497"/>
    </row>
    <row r="116" spans="1:19" ht="47.25" x14ac:dyDescent="0.25">
      <c r="A116" s="525" t="s">
        <v>1918</v>
      </c>
      <c r="B116" s="525" t="s">
        <v>1316</v>
      </c>
      <c r="C116" s="525" t="s">
        <v>1918</v>
      </c>
      <c r="D116" s="526"/>
      <c r="E116" s="527" t="s">
        <v>1265</v>
      </c>
      <c r="F116" s="502" t="s">
        <v>1259</v>
      </c>
      <c r="G116" s="502"/>
      <c r="H116" s="502"/>
      <c r="I116" s="503" t="s">
        <v>1544</v>
      </c>
      <c r="J116" s="513" t="s">
        <v>1919</v>
      </c>
      <c r="K116" s="503" t="s">
        <v>1259</v>
      </c>
      <c r="L116" s="503"/>
      <c r="M116" s="524" t="s">
        <v>1061</v>
      </c>
      <c r="N116" s="524" t="s">
        <v>1299</v>
      </c>
      <c r="O116" s="524" t="s">
        <v>1920</v>
      </c>
      <c r="P116" s="524" t="s">
        <v>1921</v>
      </c>
      <c r="Q116" s="557" t="s">
        <v>1922</v>
      </c>
      <c r="R116" s="512">
        <v>1</v>
      </c>
      <c r="S116" s="497"/>
    </row>
    <row r="117" spans="1:19" ht="78.75" x14ac:dyDescent="0.25">
      <c r="A117" s="525" t="s">
        <v>1923</v>
      </c>
      <c r="B117" s="525" t="s">
        <v>1854</v>
      </c>
      <c r="C117" s="525" t="s">
        <v>1923</v>
      </c>
      <c r="D117" s="526"/>
      <c r="E117" s="527" t="s">
        <v>1265</v>
      </c>
      <c r="F117" s="502" t="s">
        <v>1259</v>
      </c>
      <c r="G117" s="502"/>
      <c r="H117" s="502"/>
      <c r="I117" s="503" t="s">
        <v>1325</v>
      </c>
      <c r="J117" s="504" t="s">
        <v>1924</v>
      </c>
      <c r="K117" s="503" t="s">
        <v>1259</v>
      </c>
      <c r="L117" s="503"/>
      <c r="M117" s="503" t="s">
        <v>859</v>
      </c>
      <c r="N117" s="503" t="s">
        <v>21</v>
      </c>
      <c r="O117" s="503" t="s">
        <v>1925</v>
      </c>
      <c r="P117" s="503" t="s">
        <v>858</v>
      </c>
      <c r="Q117" s="503" t="s">
        <v>1926</v>
      </c>
      <c r="R117" s="512">
        <v>20</v>
      </c>
      <c r="S117" s="497"/>
    </row>
    <row r="118" spans="1:19" ht="47.25" x14ac:dyDescent="0.25">
      <c r="A118" s="525" t="s">
        <v>1927</v>
      </c>
      <c r="B118" s="525" t="s">
        <v>1928</v>
      </c>
      <c r="C118" s="525" t="s">
        <v>1927</v>
      </c>
      <c r="D118" s="526"/>
      <c r="E118" s="527" t="s">
        <v>1265</v>
      </c>
      <c r="F118" s="502" t="s">
        <v>1259</v>
      </c>
      <c r="G118" s="502"/>
      <c r="H118" s="502"/>
      <c r="I118" s="503" t="s">
        <v>1257</v>
      </c>
      <c r="J118" s="513" t="s">
        <v>1929</v>
      </c>
      <c r="K118" s="503" t="s">
        <v>1259</v>
      </c>
      <c r="L118" s="503"/>
      <c r="M118" s="503" t="s">
        <v>266</v>
      </c>
      <c r="N118" s="503" t="s">
        <v>1378</v>
      </c>
      <c r="O118" s="503" t="s">
        <v>1930</v>
      </c>
      <c r="P118" s="503" t="s">
        <v>1897</v>
      </c>
      <c r="Q118" s="503" t="s">
        <v>1931</v>
      </c>
      <c r="R118" s="512">
        <v>18</v>
      </c>
      <c r="S118" s="497"/>
    </row>
    <row r="119" spans="1:19" ht="47.25" x14ac:dyDescent="0.25">
      <c r="A119" s="525" t="s">
        <v>1932</v>
      </c>
      <c r="B119" s="525" t="s">
        <v>1928</v>
      </c>
      <c r="C119" s="525" t="s">
        <v>1932</v>
      </c>
      <c r="D119" s="526"/>
      <c r="E119" s="527" t="s">
        <v>1265</v>
      </c>
      <c r="F119" s="502" t="s">
        <v>1259</v>
      </c>
      <c r="G119" s="502"/>
      <c r="H119" s="502"/>
      <c r="I119" s="503" t="s">
        <v>1544</v>
      </c>
      <c r="J119" s="513" t="s">
        <v>1933</v>
      </c>
      <c r="K119" s="503" t="s">
        <v>1259</v>
      </c>
      <c r="L119" s="503"/>
      <c r="M119" s="524" t="s">
        <v>288</v>
      </c>
      <c r="N119" s="524" t="s">
        <v>1299</v>
      </c>
      <c r="O119" s="524" t="s">
        <v>1445</v>
      </c>
      <c r="P119" s="524" t="s">
        <v>1446</v>
      </c>
      <c r="Q119" s="524" t="s">
        <v>1447</v>
      </c>
      <c r="R119" s="512">
        <v>1</v>
      </c>
      <c r="S119" s="497"/>
    </row>
    <row r="120" spans="1:19" ht="47.25" x14ac:dyDescent="0.25">
      <c r="A120" s="525" t="s">
        <v>1934</v>
      </c>
      <c r="B120" s="525" t="s">
        <v>1757</v>
      </c>
      <c r="C120" s="525" t="s">
        <v>1934</v>
      </c>
      <c r="D120" s="526"/>
      <c r="E120" s="527" t="s">
        <v>1265</v>
      </c>
      <c r="F120" s="502" t="s">
        <v>1259</v>
      </c>
      <c r="G120" s="502"/>
      <c r="H120" s="502"/>
      <c r="I120" s="503" t="s">
        <v>1257</v>
      </c>
      <c r="J120" s="504" t="s">
        <v>1935</v>
      </c>
      <c r="K120" s="503" t="s">
        <v>1259</v>
      </c>
      <c r="L120" s="503"/>
      <c r="M120" s="503" t="s">
        <v>856</v>
      </c>
      <c r="N120" s="503" t="s">
        <v>21</v>
      </c>
      <c r="O120" s="503" t="s">
        <v>1936</v>
      </c>
      <c r="P120" s="503" t="s">
        <v>767</v>
      </c>
      <c r="Q120" s="503" t="s">
        <v>1937</v>
      </c>
      <c r="R120" s="512">
        <v>18</v>
      </c>
      <c r="S120" s="497"/>
    </row>
    <row r="121" spans="1:19" ht="78.75" x14ac:dyDescent="0.25">
      <c r="A121" s="525" t="s">
        <v>1938</v>
      </c>
      <c r="B121" s="525" t="s">
        <v>1551</v>
      </c>
      <c r="C121" s="525" t="s">
        <v>1938</v>
      </c>
      <c r="D121" s="526"/>
      <c r="E121" s="527" t="s">
        <v>1265</v>
      </c>
      <c r="F121" s="502" t="s">
        <v>1259</v>
      </c>
      <c r="G121" s="502"/>
      <c r="H121" s="502"/>
      <c r="I121" s="503" t="s">
        <v>1325</v>
      </c>
      <c r="J121" s="504" t="s">
        <v>1939</v>
      </c>
      <c r="K121" s="529" t="s">
        <v>1259</v>
      </c>
      <c r="L121" s="503"/>
      <c r="M121" s="503" t="s">
        <v>460</v>
      </c>
      <c r="N121" s="503" t="s">
        <v>21</v>
      </c>
      <c r="O121" s="503" t="s">
        <v>1940</v>
      </c>
      <c r="P121" s="503" t="s">
        <v>459</v>
      </c>
      <c r="Q121" s="503" t="s">
        <v>1941</v>
      </c>
      <c r="R121" s="512">
        <v>20</v>
      </c>
      <c r="S121" s="497"/>
    </row>
    <row r="122" spans="1:19" ht="63" x14ac:dyDescent="0.25">
      <c r="A122" s="545" t="s">
        <v>1942</v>
      </c>
      <c r="B122" s="545" t="s">
        <v>1943</v>
      </c>
      <c r="C122" s="545" t="s">
        <v>1944</v>
      </c>
      <c r="D122" s="546"/>
      <c r="E122" s="547" t="s">
        <v>1265</v>
      </c>
      <c r="F122" s="548" t="s">
        <v>1384</v>
      </c>
      <c r="G122" s="542"/>
      <c r="H122" s="542"/>
      <c r="I122" s="503" t="s">
        <v>1538</v>
      </c>
      <c r="J122" s="504" t="s">
        <v>1945</v>
      </c>
      <c r="K122" s="529" t="s">
        <v>1259</v>
      </c>
      <c r="L122" s="503"/>
      <c r="M122" s="503" t="s">
        <v>637</v>
      </c>
      <c r="N122" s="503" t="s">
        <v>1401</v>
      </c>
      <c r="O122" s="503" t="s">
        <v>1479</v>
      </c>
      <c r="P122" s="503" t="s">
        <v>636</v>
      </c>
      <c r="Q122" s="503" t="s">
        <v>1480</v>
      </c>
      <c r="R122" s="512">
        <v>18</v>
      </c>
      <c r="S122" s="497"/>
    </row>
    <row r="123" spans="1:19" ht="63" x14ac:dyDescent="0.25">
      <c r="A123" s="525" t="s">
        <v>1946</v>
      </c>
      <c r="B123" s="525" t="s">
        <v>1253</v>
      </c>
      <c r="C123" s="525" t="s">
        <v>1946</v>
      </c>
      <c r="D123" s="526"/>
      <c r="E123" s="527" t="s">
        <v>1265</v>
      </c>
      <c r="F123" s="502" t="s">
        <v>1259</v>
      </c>
      <c r="G123" s="502"/>
      <c r="H123" s="502"/>
      <c r="I123" s="503" t="s">
        <v>1573</v>
      </c>
      <c r="J123" s="504" t="s">
        <v>1947</v>
      </c>
      <c r="K123" s="529" t="s">
        <v>1259</v>
      </c>
      <c r="L123" s="503"/>
      <c r="M123" s="503" t="s">
        <v>830</v>
      </c>
      <c r="N123" s="503" t="s">
        <v>1378</v>
      </c>
      <c r="O123" s="503" t="s">
        <v>1709</v>
      </c>
      <c r="P123" s="503" t="s">
        <v>827</v>
      </c>
      <c r="Q123" s="503" t="s">
        <v>1710</v>
      </c>
      <c r="R123" s="512">
        <v>18</v>
      </c>
      <c r="S123" s="497"/>
    </row>
    <row r="124" spans="1:19" ht="63" x14ac:dyDescent="0.25">
      <c r="A124" s="545" t="s">
        <v>1948</v>
      </c>
      <c r="B124" s="545" t="s">
        <v>1723</v>
      </c>
      <c r="C124" s="545" t="s">
        <v>1948</v>
      </c>
      <c r="D124" s="546"/>
      <c r="E124" s="547" t="s">
        <v>1265</v>
      </c>
      <c r="F124" s="548" t="s">
        <v>1384</v>
      </c>
      <c r="G124" s="542"/>
      <c r="H124" s="542"/>
      <c r="I124" s="503" t="s">
        <v>1544</v>
      </c>
      <c r="J124" s="513" t="s">
        <v>1949</v>
      </c>
      <c r="K124" s="529" t="s">
        <v>1259</v>
      </c>
      <c r="L124" s="503"/>
      <c r="M124" s="522" t="s">
        <v>753</v>
      </c>
      <c r="N124" s="522" t="s">
        <v>1299</v>
      </c>
      <c r="O124" s="522" t="s">
        <v>1547</v>
      </c>
      <c r="P124" s="522" t="s">
        <v>1950</v>
      </c>
      <c r="Q124" s="522" t="s">
        <v>1951</v>
      </c>
      <c r="R124" s="512">
        <v>1</v>
      </c>
      <c r="S124" s="497"/>
    </row>
    <row r="125" spans="1:19" ht="63" x14ac:dyDescent="0.25">
      <c r="A125" s="525" t="s">
        <v>1952</v>
      </c>
      <c r="B125" s="525" t="s">
        <v>1953</v>
      </c>
      <c r="C125" s="525" t="s">
        <v>1952</v>
      </c>
      <c r="D125" s="526"/>
      <c r="E125" s="527" t="s">
        <v>1265</v>
      </c>
      <c r="F125" s="502" t="s">
        <v>1259</v>
      </c>
      <c r="G125" s="502"/>
      <c r="H125" s="502"/>
      <c r="I125" s="503" t="s">
        <v>1564</v>
      </c>
      <c r="J125" s="504" t="s">
        <v>1954</v>
      </c>
      <c r="K125" s="529" t="s">
        <v>1259</v>
      </c>
      <c r="L125" s="503"/>
      <c r="M125" s="503" t="s">
        <v>1955</v>
      </c>
      <c r="N125" s="503" t="s">
        <v>32</v>
      </c>
      <c r="O125" s="503" t="s">
        <v>1650</v>
      </c>
      <c r="P125" s="503" t="s">
        <v>1651</v>
      </c>
      <c r="Q125" s="531" t="s">
        <v>1956</v>
      </c>
      <c r="R125" s="512">
        <v>18</v>
      </c>
      <c r="S125" s="497"/>
    </row>
    <row r="126" spans="1:19" ht="63" x14ac:dyDescent="0.25">
      <c r="A126" s="525" t="s">
        <v>1957</v>
      </c>
      <c r="B126" s="525" t="s">
        <v>1958</v>
      </c>
      <c r="C126" s="525" t="s">
        <v>1957</v>
      </c>
      <c r="D126" s="526"/>
      <c r="E126" s="527" t="s">
        <v>1265</v>
      </c>
      <c r="F126" s="502" t="s">
        <v>1259</v>
      </c>
      <c r="G126" s="502"/>
      <c r="H126" s="502"/>
      <c r="I126" s="503" t="s">
        <v>1268</v>
      </c>
      <c r="J126" s="504" t="s">
        <v>1959</v>
      </c>
      <c r="K126" s="529" t="s">
        <v>1259</v>
      </c>
      <c r="L126" s="503"/>
      <c r="M126" s="503" t="s">
        <v>637</v>
      </c>
      <c r="N126" s="503" t="s">
        <v>1401</v>
      </c>
      <c r="O126" s="503" t="s">
        <v>1479</v>
      </c>
      <c r="P126" s="503" t="s">
        <v>636</v>
      </c>
      <c r="Q126" s="503" t="s">
        <v>1480</v>
      </c>
      <c r="R126" s="512">
        <v>18</v>
      </c>
      <c r="S126" s="497"/>
    </row>
    <row r="127" spans="1:19" x14ac:dyDescent="0.25">
      <c r="A127" s="558"/>
      <c r="B127" s="558"/>
      <c r="C127" s="558"/>
      <c r="D127" s="558"/>
      <c r="E127" s="558"/>
      <c r="F127" s="558"/>
      <c r="G127" s="558"/>
      <c r="H127" s="559"/>
      <c r="I127" s="558"/>
      <c r="J127" s="558"/>
      <c r="K127" s="558"/>
      <c r="L127" s="558"/>
      <c r="M127" s="558"/>
      <c r="N127" s="558"/>
      <c r="O127" s="558"/>
      <c r="P127" s="558"/>
      <c r="Q127" s="558"/>
      <c r="R127" s="558"/>
      <c r="S127" s="507"/>
    </row>
    <row r="128" spans="1:19" x14ac:dyDescent="0.25">
      <c r="A128" s="507"/>
      <c r="B128" s="507"/>
      <c r="C128" s="507"/>
      <c r="D128" s="507"/>
      <c r="E128" s="507"/>
      <c r="F128" s="507"/>
      <c r="G128" s="507"/>
      <c r="H128" s="560"/>
      <c r="I128" s="507"/>
      <c r="J128" s="507"/>
      <c r="K128" s="507"/>
      <c r="L128" s="507"/>
      <c r="M128" s="507"/>
      <c r="N128" s="507"/>
      <c r="O128" s="507"/>
      <c r="P128" s="507"/>
      <c r="Q128" s="507"/>
      <c r="R128" s="507"/>
      <c r="S128" s="507"/>
    </row>
    <row r="129" spans="1:19" ht="18" x14ac:dyDescent="0.25">
      <c r="A129" s="561">
        <v>1</v>
      </c>
      <c r="B129" s="562" t="s">
        <v>1960</v>
      </c>
      <c r="C129" s="507"/>
      <c r="D129" s="507"/>
      <c r="E129" s="507"/>
      <c r="F129" s="507"/>
      <c r="G129" s="507"/>
      <c r="H129" s="560"/>
      <c r="I129" s="563">
        <v>45</v>
      </c>
      <c r="J129" s="507"/>
      <c r="K129" s="507"/>
      <c r="L129" s="507"/>
      <c r="M129" s="507"/>
      <c r="N129" s="507"/>
      <c r="O129" s="507"/>
      <c r="P129" s="507"/>
      <c r="Q129" s="507"/>
      <c r="R129" s="507"/>
      <c r="S129" s="507"/>
    </row>
    <row r="130" spans="1:19" ht="18" x14ac:dyDescent="0.25">
      <c r="A130" s="564" t="s">
        <v>1384</v>
      </c>
      <c r="B130" s="562" t="s">
        <v>1961</v>
      </c>
      <c r="C130" s="507"/>
      <c r="D130" s="507"/>
      <c r="E130" s="507"/>
      <c r="F130" s="507"/>
      <c r="G130" s="507"/>
      <c r="H130" s="560"/>
      <c r="I130" s="565">
        <v>12</v>
      </c>
      <c r="J130" s="507"/>
      <c r="K130" s="507"/>
      <c r="L130" s="507"/>
      <c r="M130" s="507"/>
      <c r="N130" s="507"/>
      <c r="O130" s="507"/>
      <c r="P130" s="507"/>
      <c r="Q130" s="507"/>
      <c r="R130" s="507"/>
      <c r="S130" s="507"/>
    </row>
    <row r="131" spans="1:19" ht="18" x14ac:dyDescent="0.25">
      <c r="A131" s="566"/>
      <c r="B131" s="562"/>
      <c r="C131" s="507"/>
      <c r="D131" s="507"/>
      <c r="E131" s="507"/>
      <c r="F131" s="507"/>
      <c r="G131" s="507"/>
      <c r="H131" s="560"/>
      <c r="I131" s="567"/>
      <c r="J131" s="507"/>
      <c r="K131" s="507"/>
      <c r="L131" s="507"/>
      <c r="M131" s="507"/>
      <c r="N131" s="507"/>
      <c r="O131" s="507"/>
      <c r="P131" s="507"/>
      <c r="Q131" s="507"/>
      <c r="R131" s="507"/>
      <c r="S131" s="507"/>
    </row>
    <row r="132" spans="1:19" ht="18" x14ac:dyDescent="0.25">
      <c r="A132" s="568">
        <v>2</v>
      </c>
      <c r="B132" s="562" t="s">
        <v>1962</v>
      </c>
      <c r="C132" s="507"/>
      <c r="D132" s="507"/>
      <c r="E132" s="507"/>
      <c r="F132" s="507"/>
      <c r="G132" s="507"/>
      <c r="H132" s="560"/>
      <c r="I132" s="569">
        <v>4</v>
      </c>
      <c r="J132" s="507"/>
      <c r="K132" s="507"/>
      <c r="L132" s="507"/>
      <c r="M132" s="569">
        <v>4</v>
      </c>
      <c r="N132" s="507"/>
      <c r="O132" s="507"/>
      <c r="P132" s="507"/>
      <c r="Q132" s="507"/>
      <c r="R132" s="507"/>
      <c r="S132" s="507"/>
    </row>
    <row r="133" spans="1:19" ht="18" x14ac:dyDescent="0.25">
      <c r="A133" s="566"/>
      <c r="B133" s="562"/>
      <c r="C133" s="507"/>
      <c r="D133" s="507"/>
      <c r="E133" s="507"/>
      <c r="F133" s="507"/>
      <c r="G133" s="507"/>
      <c r="H133" s="560"/>
      <c r="I133" s="567"/>
      <c r="J133" s="507"/>
      <c r="K133" s="507"/>
      <c r="L133" s="507"/>
      <c r="M133" s="507"/>
      <c r="N133" s="507"/>
      <c r="O133" s="507"/>
      <c r="P133" s="507"/>
      <c r="Q133" s="507"/>
      <c r="R133" s="507"/>
      <c r="S133" s="507"/>
    </row>
    <row r="134" spans="1:19" ht="18" x14ac:dyDescent="0.25">
      <c r="A134" s="570">
        <v>3</v>
      </c>
      <c r="B134" s="562" t="s">
        <v>1963</v>
      </c>
      <c r="C134" s="507"/>
      <c r="D134" s="507"/>
      <c r="E134" s="507"/>
      <c r="F134" s="507"/>
      <c r="G134" s="507"/>
      <c r="H134" s="560"/>
      <c r="I134" s="571">
        <v>5</v>
      </c>
      <c r="J134" s="507"/>
      <c r="K134" s="507"/>
      <c r="L134" s="507"/>
      <c r="M134" s="569">
        <v>2</v>
      </c>
      <c r="N134" s="562" t="s">
        <v>1964</v>
      </c>
      <c r="O134" s="507"/>
      <c r="P134" s="507"/>
      <c r="Q134" s="507"/>
      <c r="R134" s="507"/>
      <c r="S134" s="507"/>
    </row>
    <row r="135" spans="1:19" ht="18" x14ac:dyDescent="0.25">
      <c r="A135" s="566"/>
      <c r="B135" s="562"/>
      <c r="C135" s="507"/>
      <c r="D135" s="507"/>
      <c r="E135" s="507"/>
      <c r="F135" s="507"/>
      <c r="G135" s="507"/>
      <c r="H135" s="560"/>
      <c r="I135" s="567"/>
      <c r="J135" s="507"/>
      <c r="K135" s="507"/>
      <c r="L135" s="560"/>
      <c r="M135" s="572">
        <v>1</v>
      </c>
      <c r="N135" s="562" t="s">
        <v>1965</v>
      </c>
      <c r="O135" s="507"/>
      <c r="P135" s="507"/>
      <c r="Q135" s="507"/>
      <c r="R135" s="507"/>
      <c r="S135" s="507"/>
    </row>
    <row r="136" spans="1:19" ht="18" x14ac:dyDescent="0.25">
      <c r="A136" s="566"/>
      <c r="B136" s="562"/>
      <c r="C136" s="507"/>
      <c r="D136" s="507"/>
      <c r="E136" s="507"/>
      <c r="F136" s="507"/>
      <c r="G136" s="507"/>
      <c r="H136" s="560"/>
      <c r="I136" s="567"/>
      <c r="J136" s="507"/>
      <c r="K136" s="507"/>
      <c r="L136" s="507"/>
      <c r="M136" s="573">
        <v>2</v>
      </c>
      <c r="N136" s="562" t="s">
        <v>1966</v>
      </c>
      <c r="O136" s="507"/>
      <c r="P136" s="507"/>
      <c r="Q136" s="507"/>
      <c r="R136" s="507"/>
      <c r="S136" s="507"/>
    </row>
    <row r="137" spans="1:19" ht="18" x14ac:dyDescent="0.25">
      <c r="A137" s="566"/>
      <c r="B137" s="562"/>
      <c r="C137" s="507"/>
      <c r="D137" s="507"/>
      <c r="E137" s="507"/>
      <c r="F137" s="507"/>
      <c r="G137" s="507"/>
      <c r="H137" s="560"/>
      <c r="I137" s="567"/>
      <c r="J137" s="507"/>
      <c r="K137" s="507"/>
      <c r="L137" s="507"/>
      <c r="M137" s="567"/>
      <c r="N137" s="562"/>
      <c r="O137" s="507"/>
      <c r="P137" s="507"/>
      <c r="Q137" s="507"/>
      <c r="R137" s="507"/>
      <c r="S137" s="507"/>
    </row>
    <row r="138" spans="1:19" ht="18" x14ac:dyDescent="0.25">
      <c r="A138" s="574">
        <v>4</v>
      </c>
      <c r="B138" s="562" t="s">
        <v>1967</v>
      </c>
      <c r="C138" s="507"/>
      <c r="D138" s="507"/>
      <c r="E138" s="507"/>
      <c r="F138" s="507"/>
      <c r="G138" s="507"/>
      <c r="H138" s="560"/>
      <c r="I138" s="575">
        <v>7</v>
      </c>
      <c r="J138" s="507"/>
      <c r="K138" s="507"/>
      <c r="L138" s="507"/>
      <c r="M138" s="567" t="s">
        <v>1968</v>
      </c>
      <c r="N138" s="507"/>
      <c r="O138" s="507"/>
      <c r="P138" s="507"/>
      <c r="Q138" s="507"/>
      <c r="R138" s="507"/>
      <c r="S138" s="507"/>
    </row>
    <row r="139" spans="1:19" ht="18" x14ac:dyDescent="0.25">
      <c r="A139" s="566"/>
      <c r="B139" s="562"/>
      <c r="C139" s="507"/>
      <c r="D139" s="507"/>
      <c r="E139" s="507"/>
      <c r="F139" s="507"/>
      <c r="G139" s="507"/>
      <c r="H139" s="560"/>
      <c r="I139" s="567"/>
      <c r="J139" s="507"/>
      <c r="K139" s="507"/>
      <c r="L139" s="507"/>
      <c r="M139" s="507"/>
      <c r="N139" s="507"/>
      <c r="O139" s="507"/>
      <c r="P139" s="507"/>
      <c r="Q139" s="507"/>
      <c r="R139" s="507"/>
      <c r="S139" s="507"/>
    </row>
    <row r="140" spans="1:19" ht="18" x14ac:dyDescent="0.25">
      <c r="A140" s="576">
        <v>5</v>
      </c>
      <c r="B140" s="562" t="s">
        <v>1969</v>
      </c>
      <c r="C140" s="507"/>
      <c r="D140" s="507"/>
      <c r="E140" s="507"/>
      <c r="F140" s="507"/>
      <c r="G140" s="507"/>
      <c r="H140" s="560"/>
      <c r="I140" s="577">
        <v>52</v>
      </c>
      <c r="J140" s="507"/>
      <c r="K140" s="507"/>
      <c r="L140" s="578" t="s">
        <v>1970</v>
      </c>
      <c r="M140" s="569">
        <v>19</v>
      </c>
      <c r="N140" s="562" t="s">
        <v>1964</v>
      </c>
      <c r="O140" s="507"/>
      <c r="P140" s="507"/>
      <c r="Q140" s="507"/>
      <c r="R140" s="507"/>
      <c r="S140" s="507"/>
    </row>
    <row r="141" spans="1:19" x14ac:dyDescent="0.25">
      <c r="A141" s="507"/>
      <c r="B141" s="507"/>
      <c r="C141" s="507"/>
      <c r="D141" s="507"/>
      <c r="E141" s="507"/>
      <c r="F141" s="507"/>
      <c r="G141" s="507"/>
      <c r="H141" s="560"/>
      <c r="I141" s="507"/>
      <c r="J141" s="507"/>
      <c r="K141" s="507"/>
      <c r="L141" s="507"/>
      <c r="M141" s="507"/>
      <c r="N141" s="507"/>
      <c r="O141" s="507"/>
      <c r="P141" s="507"/>
      <c r="Q141" s="507"/>
      <c r="R141" s="507"/>
      <c r="S141" s="507"/>
    </row>
    <row r="142" spans="1:19" ht="18" x14ac:dyDescent="0.25">
      <c r="A142" s="507"/>
      <c r="B142" s="507"/>
      <c r="C142" s="507"/>
      <c r="D142" s="507"/>
      <c r="E142" s="507"/>
      <c r="F142" s="507"/>
      <c r="G142" s="578" t="s">
        <v>1971</v>
      </c>
      <c r="H142" s="578"/>
      <c r="I142" s="567">
        <f>SUM(I129:I140)</f>
        <v>125</v>
      </c>
      <c r="J142" s="507"/>
      <c r="K142" s="507"/>
      <c r="L142" s="560"/>
      <c r="M142" s="572">
        <v>2</v>
      </c>
      <c r="N142" s="562" t="s">
        <v>1972</v>
      </c>
      <c r="O142" s="507"/>
      <c r="P142" s="507"/>
      <c r="Q142" s="507"/>
      <c r="R142" s="507"/>
      <c r="S142" s="507"/>
    </row>
    <row r="143" spans="1:19" x14ac:dyDescent="0.25">
      <c r="A143" s="507"/>
      <c r="B143" s="507"/>
      <c r="C143" s="507"/>
      <c r="D143" s="507"/>
      <c r="E143" s="507"/>
      <c r="F143" s="507"/>
      <c r="G143" s="507"/>
      <c r="H143" s="560"/>
      <c r="I143" s="507"/>
      <c r="J143" s="507"/>
      <c r="K143" s="507"/>
      <c r="L143" s="507"/>
      <c r="M143" s="507"/>
      <c r="N143" s="507"/>
      <c r="O143" s="507"/>
      <c r="P143" s="507"/>
      <c r="Q143" s="507"/>
      <c r="R143" s="507"/>
      <c r="S143" s="507"/>
    </row>
    <row r="144" spans="1:19" ht="20.25" x14ac:dyDescent="0.3">
      <c r="A144" s="507"/>
      <c r="B144" s="567" t="s">
        <v>1973</v>
      </c>
      <c r="C144" s="507"/>
      <c r="D144" s="579">
        <v>125</v>
      </c>
      <c r="E144" s="560" t="s">
        <v>1974</v>
      </c>
      <c r="F144" s="507"/>
      <c r="G144" s="507"/>
      <c r="H144" s="560"/>
      <c r="I144" s="507"/>
      <c r="J144" s="507"/>
      <c r="K144" s="507"/>
      <c r="L144" s="507"/>
      <c r="M144" s="580">
        <v>5</v>
      </c>
      <c r="N144" s="562" t="s">
        <v>1975</v>
      </c>
      <c r="O144" s="507"/>
      <c r="P144" s="507"/>
      <c r="Q144" s="507"/>
      <c r="R144" s="507"/>
      <c r="S144" s="507"/>
    </row>
    <row r="145" spans="1:19" x14ac:dyDescent="0.25">
      <c r="A145" s="507"/>
      <c r="B145" s="507"/>
      <c r="C145" s="507"/>
      <c r="D145" s="507"/>
      <c r="E145" s="507"/>
      <c r="F145" s="507"/>
      <c r="G145" s="507"/>
      <c r="H145" s="560"/>
      <c r="I145" s="507"/>
      <c r="J145" s="507"/>
      <c r="K145" s="507"/>
      <c r="L145" s="507"/>
      <c r="M145" s="507"/>
      <c r="N145" s="507"/>
      <c r="O145" s="507"/>
      <c r="P145" s="507"/>
      <c r="Q145" s="507"/>
      <c r="R145" s="507"/>
      <c r="S145" s="507"/>
    </row>
    <row r="146" spans="1:19" x14ac:dyDescent="0.25">
      <c r="A146" s="507"/>
      <c r="B146" s="507"/>
      <c r="C146" s="507"/>
      <c r="D146" s="507"/>
      <c r="E146" s="507"/>
      <c r="F146" s="507"/>
      <c r="G146" s="507"/>
      <c r="H146" s="560"/>
      <c r="I146" s="507"/>
      <c r="J146" s="507"/>
      <c r="K146" s="507"/>
      <c r="L146" s="507"/>
      <c r="M146" s="507"/>
      <c r="N146" s="507"/>
      <c r="O146" s="507"/>
      <c r="P146" s="507"/>
      <c r="Q146" s="507"/>
      <c r="R146" s="507"/>
      <c r="S146" s="507"/>
    </row>
    <row r="147" spans="1:19" ht="18" x14ac:dyDescent="0.25">
      <c r="A147" s="567" t="s">
        <v>1976</v>
      </c>
      <c r="B147" s="567"/>
      <c r="C147" s="567"/>
      <c r="D147" s="567"/>
      <c r="E147" s="507"/>
      <c r="F147" s="507"/>
      <c r="G147" s="507"/>
      <c r="H147" s="560"/>
      <c r="I147" s="507"/>
      <c r="J147" s="507"/>
      <c r="K147" s="507"/>
      <c r="L147" s="507"/>
      <c r="M147" s="581">
        <v>26</v>
      </c>
      <c r="N147" s="562" t="s">
        <v>1966</v>
      </c>
      <c r="O147" s="507"/>
      <c r="P147" s="507"/>
      <c r="Q147" s="507"/>
      <c r="R147" s="507">
        <f>M140+M142+M144+M147</f>
        <v>52</v>
      </c>
      <c r="S147" s="507"/>
    </row>
    <row r="148" spans="1:19" ht="18" x14ac:dyDescent="0.25">
      <c r="A148" s="567">
        <v>25</v>
      </c>
      <c r="B148" s="567" t="s">
        <v>1977</v>
      </c>
      <c r="C148" s="567"/>
      <c r="D148" s="567"/>
      <c r="E148" s="507"/>
      <c r="F148" s="507"/>
      <c r="G148" s="507"/>
      <c r="H148" s="560"/>
      <c r="I148" s="582" t="s">
        <v>1978</v>
      </c>
      <c r="J148" s="507"/>
      <c r="K148" s="507"/>
      <c r="L148" s="507"/>
      <c r="M148" s="507"/>
      <c r="N148" s="507"/>
      <c r="O148" s="507"/>
      <c r="P148" s="507"/>
      <c r="Q148" s="507"/>
      <c r="R148" s="507"/>
      <c r="S148" s="507"/>
    </row>
    <row r="149" spans="1:19" ht="18" x14ac:dyDescent="0.25">
      <c r="A149" s="567"/>
      <c r="B149" s="567"/>
      <c r="C149" s="567"/>
      <c r="D149" s="567"/>
      <c r="E149" s="507"/>
      <c r="F149" s="507"/>
      <c r="G149" s="507"/>
      <c r="H149" s="560"/>
      <c r="I149" s="507"/>
      <c r="J149" s="507"/>
      <c r="K149" s="507"/>
      <c r="L149" s="507"/>
      <c r="M149" s="507"/>
      <c r="N149" s="507"/>
      <c r="O149" s="507"/>
      <c r="P149" s="507"/>
      <c r="Q149" s="507"/>
      <c r="R149" s="507"/>
      <c r="S149" s="507"/>
    </row>
    <row r="150" spans="1:19" ht="18" x14ac:dyDescent="0.25">
      <c r="A150" s="567">
        <v>3</v>
      </c>
      <c r="B150" s="567" t="s">
        <v>1979</v>
      </c>
      <c r="C150" s="567"/>
      <c r="D150" s="567"/>
      <c r="E150" s="507"/>
      <c r="F150" s="582" t="s">
        <v>1978</v>
      </c>
      <c r="G150" s="507"/>
      <c r="H150" s="560"/>
      <c r="I150" s="507"/>
      <c r="J150" s="507"/>
      <c r="K150" s="507"/>
      <c r="L150" s="507"/>
      <c r="M150" s="567">
        <f>SUM(M134:M147)+I138+I129+I130+M132</f>
        <v>125</v>
      </c>
      <c r="N150" s="507"/>
      <c r="O150" s="507"/>
      <c r="P150" s="507"/>
      <c r="Q150" s="507"/>
      <c r="R150" s="507"/>
      <c r="S150" s="507"/>
    </row>
    <row r="151" spans="1:19" ht="18" x14ac:dyDescent="0.25">
      <c r="A151" s="567"/>
      <c r="B151" s="567"/>
      <c r="C151" s="567"/>
      <c r="D151" s="567"/>
      <c r="E151" s="507"/>
      <c r="F151" s="507"/>
      <c r="G151" s="507"/>
      <c r="H151" s="560"/>
      <c r="I151" s="507"/>
      <c r="J151" s="507"/>
      <c r="K151" s="507"/>
      <c r="L151" s="507"/>
      <c r="M151" s="507"/>
      <c r="N151" s="507"/>
      <c r="O151" s="507"/>
      <c r="P151" s="507"/>
      <c r="Q151" s="507"/>
      <c r="R151" s="507"/>
      <c r="S151" s="507"/>
    </row>
    <row r="152" spans="1:19" ht="18" x14ac:dyDescent="0.25">
      <c r="A152" s="567">
        <v>40</v>
      </c>
      <c r="B152" s="567" t="s">
        <v>1980</v>
      </c>
      <c r="C152" s="567"/>
      <c r="D152" s="567"/>
      <c r="E152" s="507"/>
      <c r="F152" s="507"/>
      <c r="G152" s="507"/>
      <c r="H152" s="560"/>
      <c r="I152" s="507"/>
      <c r="J152" s="507"/>
      <c r="K152" s="507"/>
      <c r="L152" s="507"/>
      <c r="M152" s="507"/>
      <c r="N152" s="507"/>
      <c r="O152" s="507"/>
      <c r="P152" s="507"/>
      <c r="Q152" s="507"/>
      <c r="R152" s="507"/>
      <c r="S152" s="507"/>
    </row>
    <row r="153" spans="1:19" ht="18" x14ac:dyDescent="0.25">
      <c r="A153" s="567"/>
      <c r="B153" s="567"/>
      <c r="C153" s="567"/>
      <c r="D153" s="567"/>
      <c r="E153" s="507"/>
      <c r="F153" s="507"/>
      <c r="G153" s="507"/>
      <c r="H153" s="560"/>
      <c r="I153" s="507"/>
      <c r="J153" s="507"/>
      <c r="K153" s="507"/>
      <c r="L153" s="507"/>
      <c r="M153" s="507"/>
      <c r="N153" s="507"/>
      <c r="O153" s="507"/>
      <c r="P153" s="507"/>
      <c r="Q153" s="507"/>
      <c r="R153" s="507"/>
      <c r="S153" s="507"/>
    </row>
    <row r="154" spans="1:19" ht="18" x14ac:dyDescent="0.25">
      <c r="A154" s="567">
        <f>A148+A150+A152</f>
        <v>68</v>
      </c>
      <c r="B154" s="507"/>
      <c r="C154" s="567">
        <f>A154+I129+I130</f>
        <v>125</v>
      </c>
      <c r="D154" s="562" t="s">
        <v>1981</v>
      </c>
      <c r="E154" s="507"/>
      <c r="F154" s="507"/>
      <c r="G154" s="507"/>
      <c r="H154" s="560"/>
      <c r="I154" s="507"/>
      <c r="J154" s="507"/>
      <c r="K154" s="507"/>
      <c r="L154" s="507"/>
      <c r="M154" s="507"/>
      <c r="N154" s="507"/>
      <c r="O154" s="507"/>
      <c r="P154" s="507"/>
      <c r="Q154" s="507"/>
      <c r="R154" s="507"/>
      <c r="S154" s="507"/>
    </row>
    <row r="157" spans="1:19" ht="21" x14ac:dyDescent="0.35">
      <c r="A157" s="583" t="s">
        <v>1982</v>
      </c>
    </row>
    <row r="159" spans="1:19" ht="18.75" x14ac:dyDescent="0.3">
      <c r="A159" s="480" t="s">
        <v>1983</v>
      </c>
      <c r="B159" s="486"/>
      <c r="C159" s="486"/>
      <c r="D159" s="486"/>
      <c r="E159" s="486"/>
      <c r="F159" s="486"/>
      <c r="G159" s="486"/>
      <c r="H159" s="486"/>
    </row>
    <row r="160" spans="1:19" ht="18.75" x14ac:dyDescent="0.3">
      <c r="A160" s="480"/>
      <c r="B160" s="486"/>
      <c r="C160" s="486"/>
      <c r="D160" s="486"/>
      <c r="E160" s="486"/>
      <c r="F160" s="486"/>
      <c r="G160" s="486"/>
      <c r="H160" s="486"/>
    </row>
    <row r="161" spans="1:8" ht="18.75" x14ac:dyDescent="0.3">
      <c r="A161" s="480" t="s">
        <v>1984</v>
      </c>
      <c r="B161" s="486"/>
      <c r="C161" s="486"/>
      <c r="D161" s="486"/>
      <c r="E161" s="486"/>
      <c r="F161" s="486"/>
      <c r="G161" s="486"/>
      <c r="H161" s="486"/>
    </row>
    <row r="163" spans="1:8" ht="18.75" x14ac:dyDescent="0.3">
      <c r="A163" s="480" t="s">
        <v>1985</v>
      </c>
    </row>
  </sheetData>
  <hyperlinks>
    <hyperlink ref="Q2" r:id="rId1"/>
    <hyperlink ref="J3" r:id="rId2"/>
    <hyperlink ref="J5" r:id="rId3"/>
    <hyperlink ref="Q8" r:id="rId4"/>
    <hyperlink ref="J12" r:id="rId5"/>
    <hyperlink ref="Q12" r:id="rId6"/>
    <hyperlink ref="J13" r:id="rId7"/>
    <hyperlink ref="Q13" r:id="rId8"/>
    <hyperlink ref="J14" r:id="rId9"/>
    <hyperlink ref="J18" r:id="rId10"/>
    <hyperlink ref="Q18" r:id="rId11"/>
    <hyperlink ref="J19" r:id="rId12"/>
    <hyperlink ref="Q19" r:id="rId13"/>
    <hyperlink ref="Q20" r:id="rId14"/>
    <hyperlink ref="J21" r:id="rId15"/>
    <hyperlink ref="Q21" r:id="rId16"/>
    <hyperlink ref="Q23" r:id="rId17"/>
    <hyperlink ref="J26" r:id="rId18"/>
    <hyperlink ref="J28" r:id="rId19"/>
    <hyperlink ref="J29" r:id="rId20"/>
    <hyperlink ref="J33" r:id="rId21"/>
    <hyperlink ref="J42" r:id="rId22"/>
    <hyperlink ref="J43" r:id="rId23"/>
    <hyperlink ref="J44" r:id="rId24"/>
    <hyperlink ref="J45" r:id="rId25"/>
    <hyperlink ref="J47" r:id="rId26"/>
    <hyperlink ref="Q47" r:id="rId27"/>
    <hyperlink ref="Q48" r:id="rId28"/>
    <hyperlink ref="J49" r:id="rId29"/>
    <hyperlink ref="J51" r:id="rId30"/>
    <hyperlink ref="J60" r:id="rId31"/>
    <hyperlink ref="Q65" r:id="rId32"/>
    <hyperlink ref="Q72" r:id="rId33"/>
    <hyperlink ref="J77" r:id="rId34"/>
    <hyperlink ref="Q77" r:id="rId35"/>
    <hyperlink ref="J80" r:id="rId36"/>
    <hyperlink ref="Q83" r:id="rId37"/>
    <hyperlink ref="J103" r:id="rId38"/>
    <hyperlink ref="J108" r:id="rId39"/>
    <hyperlink ref="Q116" r:id="rId40"/>
    <hyperlink ref="Q125" r:id="rId41"/>
  </hyperlinks>
  <pageMargins left="0.70078740157480324" right="0.70078740157480324" top="0.75196850393700787" bottom="0.75196850393700787" header="0.3" footer="0.3"/>
  <pageSetup paperSize="9" firstPageNumber="2147483648" orientation="portrait"/>
  <drawing r:id="rId4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 1 ere phase Laïcité 2023 2024</vt:lpstr>
      <vt:lpstr>2ème phase Laicité 2023 2024</vt:lpstr>
      <vt:lpstr>Notes</vt:lpstr>
      <vt:lpstr>Vacances scolaires</vt:lpstr>
      <vt:lpstr>Annulation 2021 2022</vt:lpstr>
      <vt:lpstr>STATS</vt:lpstr>
      <vt:lpstr>Suivi LAUREATS TP</vt:lpstr>
    </vt:vector>
  </TitlesOfParts>
  <Company>Recotrat de Nancy-Metz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BBurgun</dc:creator>
  <cp:lastModifiedBy>BBurgun</cp:lastModifiedBy>
  <cp:revision>246</cp:revision>
  <cp:lastPrinted>2023-06-27T09:40:12Z</cp:lastPrinted>
  <dcterms:created xsi:type="dcterms:W3CDTF">2022-09-05T08:28:02Z</dcterms:created>
  <dcterms:modified xsi:type="dcterms:W3CDTF">2023-09-06T15:24:31Z</dcterms:modified>
</cp:coreProperties>
</file>