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70" tabRatio="781" activeTab="3"/>
  </bookViews>
  <sheets>
    <sheet name="2014-2015" sheetId="1" r:id="rId1"/>
    <sheet name="2015-2016" sheetId="2" r:id="rId2"/>
    <sheet name="2016-2017" sheetId="3" r:id="rId3"/>
    <sheet name="2017-2018" sheetId="4" r:id="rId4"/>
    <sheet name="2018-2019" sheetId="5" r:id="rId5"/>
  </sheets>
  <definedNames>
    <definedName name="_xlnm.Print_Area" localSheetId="2">'2016-2017'!$A$1:$Z$57</definedName>
    <definedName name="_xlnm.Print_Area" localSheetId="3">'2017-2018'!$A$1:$AC$57</definedName>
    <definedName name="_xlnm.Print_Area" localSheetId="4">'2018-2019'!$A$1:$AC$57</definedName>
  </definedNames>
  <calcPr fullCalcOnLoad="1"/>
</workbook>
</file>

<file path=xl/sharedStrings.xml><?xml version="1.0" encoding="utf-8"?>
<sst xmlns="http://schemas.openxmlformats.org/spreadsheetml/2006/main" count="921" uniqueCount="202">
  <si>
    <t>RATIOS DE GESTION</t>
  </si>
  <si>
    <t>TOTAL</t>
  </si>
  <si>
    <t>H.P.</t>
  </si>
  <si>
    <t>Prév.</t>
  </si>
  <si>
    <t>ECART</t>
  </si>
  <si>
    <t>TOTAL SOMME</t>
  </si>
  <si>
    <t>HSA</t>
  </si>
  <si>
    <t>% HSA</t>
  </si>
  <si>
    <t>REPARTITION</t>
  </si>
  <si>
    <t>COLLEGES</t>
  </si>
  <si>
    <t>0800002T</t>
  </si>
  <si>
    <t>0800003U</t>
  </si>
  <si>
    <t>0800004V</t>
  </si>
  <si>
    <t>0800017J</t>
  </si>
  <si>
    <t>0800018K</t>
  </si>
  <si>
    <t>0800019L</t>
  </si>
  <si>
    <t>0800020M</t>
  </si>
  <si>
    <t>0800022P</t>
  </si>
  <si>
    <t>0800023R</t>
  </si>
  <si>
    <t>0800025T</t>
  </si>
  <si>
    <t>0800027V</t>
  </si>
  <si>
    <t>0800029X</t>
  </si>
  <si>
    <t>0800033B</t>
  </si>
  <si>
    <t>0800034C</t>
  </si>
  <si>
    <t>0800036E</t>
  </si>
  <si>
    <t>0800037F</t>
  </si>
  <si>
    <t>0800038G</t>
  </si>
  <si>
    <t>0800039H</t>
  </si>
  <si>
    <t>0800041K</t>
  </si>
  <si>
    <t>0800045P</t>
  </si>
  <si>
    <t>0800050V</t>
  </si>
  <si>
    <t>0800051W</t>
  </si>
  <si>
    <t>0800057C</t>
  </si>
  <si>
    <t>0801263N</t>
  </si>
  <si>
    <t>0801264P</t>
  </si>
  <si>
    <t>0801325F</t>
  </si>
  <si>
    <t>0801326G</t>
  </si>
  <si>
    <t>0801339W</t>
  </si>
  <si>
    <t>0801341Y</t>
  </si>
  <si>
    <t>0801369D</t>
  </si>
  <si>
    <t>0801371F</t>
  </si>
  <si>
    <t>0801372G</t>
  </si>
  <si>
    <t>0801373H</t>
  </si>
  <si>
    <t>0801375K</t>
  </si>
  <si>
    <t>0801437C</t>
  </si>
  <si>
    <t>0801439E</t>
  </si>
  <si>
    <t>0801443J</t>
  </si>
  <si>
    <t>0801485E</t>
  </si>
  <si>
    <t>0801487G</t>
  </si>
  <si>
    <t>0801488H</t>
  </si>
  <si>
    <t>0801489J</t>
  </si>
  <si>
    <t>0801490K</t>
  </si>
  <si>
    <t>0801510G</t>
  </si>
  <si>
    <t>0801511H</t>
  </si>
  <si>
    <t>0801512J</t>
  </si>
  <si>
    <t>0801533G</t>
  </si>
  <si>
    <t>0801536K</t>
  </si>
  <si>
    <t>0801537L</t>
  </si>
  <si>
    <t>0801616X</t>
  </si>
  <si>
    <t>0801786G</t>
  </si>
  <si>
    <t>ABBEVILLE</t>
  </si>
  <si>
    <t>MILLEVOYE</t>
  </si>
  <si>
    <t>ACHEUX EN AMIENOIS</t>
  </si>
  <si>
    <t>EDMEE JARLAUD</t>
  </si>
  <si>
    <t>AILLY SUR NOYE</t>
  </si>
  <si>
    <t>WILLIAM HENRI CLASSEN</t>
  </si>
  <si>
    <t>AMIENS CEDEX 3</t>
  </si>
  <si>
    <t>JEAN MARC LAURENT</t>
  </si>
  <si>
    <t>AMIENS CEDEX 1</t>
  </si>
  <si>
    <t>EDOUARD LUCAS</t>
  </si>
  <si>
    <t>AMIENS CEDEX 2</t>
  </si>
  <si>
    <t>CESAR FRANCK</t>
  </si>
  <si>
    <t>AMIENS</t>
  </si>
  <si>
    <t>AMIRAL LEJEUNE</t>
  </si>
  <si>
    <t>BERNAVILLE</t>
  </si>
  <si>
    <t>DU BOIS L EAU</t>
  </si>
  <si>
    <t>BRAY SUR SOMME</t>
  </si>
  <si>
    <t>ANTOINE DE ST EXUPERY</t>
  </si>
  <si>
    <t>CONTY</t>
  </si>
  <si>
    <t>JULES FERRY</t>
  </si>
  <si>
    <t>CRECY EN PONTHIEU</t>
  </si>
  <si>
    <t>JULES ROY</t>
  </si>
  <si>
    <t>DOULLENS</t>
  </si>
  <si>
    <t>JEAN ROSTAND</t>
  </si>
  <si>
    <t>FRIVILLE ESCARBOTIN</t>
  </si>
  <si>
    <t>LA ROSE DES VENTS</t>
  </si>
  <si>
    <t>GAMACHES</t>
  </si>
  <si>
    <t>LOUIS JOUVET</t>
  </si>
  <si>
    <t>HAM</t>
  </si>
  <si>
    <t>VICTOR HUGO</t>
  </si>
  <si>
    <t>LONGPRE LES CORPS SAINTS</t>
  </si>
  <si>
    <t>DES CYGNES</t>
  </si>
  <si>
    <t>LONGUEAU</t>
  </si>
  <si>
    <t>JOLIOT CURIE</t>
  </si>
  <si>
    <t>MERS LES BAINS</t>
  </si>
  <si>
    <t>MONTDIDIER</t>
  </si>
  <si>
    <t>PARMENTIER</t>
  </si>
  <si>
    <t>OISEMONT</t>
  </si>
  <si>
    <t>CHARLES BIGNON</t>
  </si>
  <si>
    <t>ROISEL</t>
  </si>
  <si>
    <t>GASTON BOUCOURT</t>
  </si>
  <si>
    <t>ROSIERES EN SANTERRE</t>
  </si>
  <si>
    <t>JULES VERNE</t>
  </si>
  <si>
    <t>VILLERS BRETONNEUX</t>
  </si>
  <si>
    <t>JACQUES BREL</t>
  </si>
  <si>
    <t>ARTHUR RIMBAUD</t>
  </si>
  <si>
    <t>ETOUVIE</t>
  </si>
  <si>
    <t>AILLY SUR SOMME</t>
  </si>
  <si>
    <t>DU VAL DE SOMME</t>
  </si>
  <si>
    <t>POIX DE PICARDIE</t>
  </si>
  <si>
    <t>DES FONTAINES</t>
  </si>
  <si>
    <t>VILLERS BOCAGE</t>
  </si>
  <si>
    <t>LES COUDRIERS</t>
  </si>
  <si>
    <t>ROYE</t>
  </si>
  <si>
    <t>LOUISE MICHEL</t>
  </si>
  <si>
    <t>NESLE</t>
  </si>
  <si>
    <t>LOUIS PASTEUR</t>
  </si>
  <si>
    <t>FEUQUIERES EN VIMEU</t>
  </si>
  <si>
    <t>GASTON VASSEUR</t>
  </si>
  <si>
    <t>AILLY LE HAUT CLOCHER</t>
  </si>
  <si>
    <t>ALAIN JACQUES</t>
  </si>
  <si>
    <t>RIVERY</t>
  </si>
  <si>
    <t>ALBERT CEDEX</t>
  </si>
  <si>
    <t>PIERRE ET MARIE CURIE</t>
  </si>
  <si>
    <t>SAGEBIEN</t>
  </si>
  <si>
    <t>MOREUIL</t>
  </si>
  <si>
    <t>JEAN MOULIN</t>
  </si>
  <si>
    <t>BEAUCAMPS LE VIEUX</t>
  </si>
  <si>
    <t>MAL LECLERC DE HAUTECLOCQUE</t>
  </si>
  <si>
    <t>DOMART EN PONTHIEU</t>
  </si>
  <si>
    <t>DU VAL DE NIEVRE</t>
  </si>
  <si>
    <t>FLIXECOURT</t>
  </si>
  <si>
    <t>NOUVION</t>
  </si>
  <si>
    <t>JACQUES PREVERT</t>
  </si>
  <si>
    <t>RUE</t>
  </si>
  <si>
    <t>DU MARQUENTERRE</t>
  </si>
  <si>
    <t>ST VALERY SUR SOMME</t>
  </si>
  <si>
    <t>DE LA BAIE DE SOMME</t>
  </si>
  <si>
    <t>AIRAINES</t>
  </si>
  <si>
    <t>GABRIELLE MARIE SCELLIER</t>
  </si>
  <si>
    <t>CORBIE</t>
  </si>
  <si>
    <t>EUGENE LEFEBVRE</t>
  </si>
  <si>
    <t>DE PONTHIEU</t>
  </si>
  <si>
    <t>AUGUSTE JANVIER</t>
  </si>
  <si>
    <t>CHAULNES</t>
  </si>
  <si>
    <t>ARISTIDE BRIAND</t>
  </si>
  <si>
    <t>PERONNE CEDEX</t>
  </si>
  <si>
    <t>BERANGER</t>
  </si>
  <si>
    <t>GUY MARESCHAL</t>
  </si>
  <si>
    <t>DGH</t>
  </si>
  <si>
    <t>R. 2013</t>
  </si>
  <si>
    <t>constat</t>
  </si>
  <si>
    <t>EFFECTIFS (hors ULIS)</t>
  </si>
  <si>
    <t>6e</t>
  </si>
  <si>
    <t>5e</t>
  </si>
  <si>
    <t>4e</t>
  </si>
  <si>
    <t>3e</t>
  </si>
  <si>
    <t>dont dotation ECLAIR / RRS / modulation qualitative</t>
  </si>
  <si>
    <t>E/D</t>
  </si>
  <si>
    <t>H/E</t>
  </si>
  <si>
    <t>RS 2013</t>
  </si>
  <si>
    <t>RS 2014</t>
  </si>
  <si>
    <t>DOTATION 2014</t>
  </si>
  <si>
    <t>A. MANESSIER</t>
  </si>
  <si>
    <t>prévisions R. 2014</t>
  </si>
  <si>
    <t>ECART
Prév R14-prév R13</t>
  </si>
  <si>
    <t>DOTATION 2015</t>
  </si>
  <si>
    <t>RS 2015</t>
  </si>
  <si>
    <t>R. 2015</t>
  </si>
  <si>
    <t>prévisions R. 2016</t>
  </si>
  <si>
    <t xml:space="preserve">
IMP</t>
  </si>
  <si>
    <t>TOTAL DGH</t>
  </si>
  <si>
    <t>DOTATION 2016</t>
  </si>
  <si>
    <t>ECART
Prév R16-prév R15</t>
  </si>
  <si>
    <t>RS 2016</t>
  </si>
  <si>
    <t>UNITES DE COMPTE 
IMP</t>
  </si>
  <si>
    <t>R. 2014</t>
  </si>
  <si>
    <t>prévisions R. 2015</t>
  </si>
  <si>
    <t>ECART
Prév R15-prév R14</t>
  </si>
  <si>
    <t>R. 2016</t>
  </si>
  <si>
    <t>ECART
Prév R17-prév R16</t>
  </si>
  <si>
    <t>DOTATION 2017</t>
  </si>
  <si>
    <t>IMP</t>
  </si>
  <si>
    <t>RS
2016</t>
  </si>
  <si>
    <t>RS
2017</t>
  </si>
  <si>
    <t>Prévisions R. 2017</t>
  </si>
  <si>
    <t xml:space="preserve">AMIENS </t>
  </si>
  <si>
    <t>ST VALERY/SOMME</t>
  </si>
  <si>
    <t>LONGPRE LES CORPS STS</t>
  </si>
  <si>
    <t>ALBERT</t>
  </si>
  <si>
    <r>
      <t>6</t>
    </r>
    <r>
      <rPr>
        <vertAlign val="superscript"/>
        <sz val="12"/>
        <rFont val="Calibri"/>
        <family val="2"/>
      </rPr>
      <t>ème</t>
    </r>
  </si>
  <si>
    <r>
      <t>5</t>
    </r>
    <r>
      <rPr>
        <vertAlign val="superscript"/>
        <sz val="12"/>
        <rFont val="Calibri"/>
        <family val="2"/>
      </rPr>
      <t>ème</t>
    </r>
  </si>
  <si>
    <r>
      <t>4</t>
    </r>
    <r>
      <rPr>
        <vertAlign val="superscript"/>
        <sz val="12"/>
        <rFont val="Calibri"/>
        <family val="2"/>
      </rPr>
      <t>ème</t>
    </r>
  </si>
  <si>
    <r>
      <t>3</t>
    </r>
    <r>
      <rPr>
        <vertAlign val="superscript"/>
        <sz val="12"/>
        <rFont val="Calibri"/>
        <family val="2"/>
      </rPr>
      <t>ème</t>
    </r>
  </si>
  <si>
    <t>DOTATION 2018</t>
  </si>
  <si>
    <t>R. 2017</t>
  </si>
  <si>
    <t>Prévisions R. 2018</t>
  </si>
  <si>
    <t>ECART
Prév R18-prév R17</t>
  </si>
  <si>
    <t>ROSA PARKS</t>
  </si>
  <si>
    <t>RS
2018</t>
  </si>
  <si>
    <t xml:space="preserve">EFFECTIFS </t>
  </si>
  <si>
    <t xml:space="preserve">PERONNE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</si>
</sst>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0"/>
    <numFmt numFmtId="174" formatCode="0.0000"/>
    <numFmt numFmtId="175" formatCode="0.0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i/>
      <sz val="10"/>
      <name val="Comic Sans MS"/>
      <family val="4"/>
    </font>
    <font>
      <u val="single"/>
      <sz val="10"/>
      <color indexed="12"/>
      <name val="Arial"/>
      <family val="0"/>
    </font>
    <font>
      <b/>
      <sz val="9"/>
      <name val="Comic Sans MS"/>
      <family val="4"/>
    </font>
    <font>
      <sz val="9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>
        <color indexed="63"/>
      </top>
      <bottom style="hair"/>
    </border>
    <border>
      <left style="double"/>
      <right style="thick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medium"/>
      <top style="thick"/>
      <bottom style="double"/>
    </border>
    <border>
      <left style="medium"/>
      <right style="thick"/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dotted"/>
      <top style="thick"/>
      <bottom style="double"/>
    </border>
    <border>
      <left>
        <color indexed="63"/>
      </left>
      <right style="double"/>
      <top style="thick"/>
      <bottom style="double"/>
    </border>
    <border>
      <left>
        <color indexed="63"/>
      </left>
      <right style="medium"/>
      <top style="double"/>
      <bottom style="hair"/>
    </border>
    <border>
      <left>
        <color indexed="63"/>
      </left>
      <right style="thick"/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medium"/>
      <top style="double"/>
      <bottom style="hair"/>
    </border>
    <border>
      <left>
        <color indexed="63"/>
      </left>
      <right style="dashed"/>
      <top style="double"/>
      <bottom style="hair"/>
    </border>
    <border>
      <left style="dashed"/>
      <right style="double"/>
      <top style="double"/>
      <bottom style="hair"/>
    </border>
    <border>
      <left style="double"/>
      <right style="medium"/>
      <top style="hair"/>
      <bottom style="hair"/>
    </border>
    <border>
      <left style="dashed"/>
      <right style="double"/>
      <top style="hair"/>
      <bottom style="hair"/>
    </border>
    <border>
      <left style="medium"/>
      <right style="medium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dashed"/>
      <top style="hair"/>
      <bottom style="hair"/>
    </border>
    <border>
      <left style="double"/>
      <right style="medium"/>
      <top style="hair"/>
      <bottom style="thick"/>
    </border>
    <border>
      <left>
        <color indexed="63"/>
      </left>
      <right style="medium"/>
      <top style="hair"/>
      <bottom style="thick"/>
    </border>
    <border>
      <left>
        <color indexed="63"/>
      </left>
      <right style="thick"/>
      <top style="hair"/>
      <bottom style="thick"/>
    </border>
    <border>
      <left>
        <color indexed="63"/>
      </left>
      <right style="dashed"/>
      <top style="hair"/>
      <bottom style="thick"/>
    </border>
    <border>
      <left>
        <color indexed="63"/>
      </left>
      <right style="thin"/>
      <top style="hair"/>
      <bottom style="thick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thick"/>
    </border>
    <border>
      <left style="double"/>
      <right style="dashed"/>
      <top>
        <color indexed="63"/>
      </top>
      <bottom>
        <color indexed="63"/>
      </bottom>
    </border>
    <border>
      <left style="double"/>
      <right style="dashed"/>
      <top>
        <color indexed="63"/>
      </top>
      <bottom style="double"/>
    </border>
    <border>
      <left style="medium"/>
      <right style="double"/>
      <top style="hair"/>
      <bottom style="hair"/>
    </border>
    <border>
      <left style="thick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thick"/>
      <right style="medium"/>
      <top style="double"/>
      <bottom style="hair"/>
    </border>
    <border>
      <left style="thick"/>
      <right style="medium"/>
      <top style="hair"/>
      <bottom style="hair"/>
    </border>
    <border>
      <left style="medium"/>
      <right style="double"/>
      <top>
        <color indexed="63"/>
      </top>
      <bottom style="hair"/>
    </border>
    <border>
      <left style="thick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double"/>
      <top style="hair"/>
      <bottom>
        <color indexed="63"/>
      </bottom>
    </border>
    <border>
      <left style="thick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 style="thick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thin"/>
      <top style="thick"/>
      <bottom style="double"/>
    </border>
    <border>
      <left style="double"/>
      <right style="thin"/>
      <top>
        <color indexed="63"/>
      </top>
      <bottom style="hair"/>
    </border>
    <border>
      <left style="dashed"/>
      <right>
        <color indexed="63"/>
      </right>
      <top style="double"/>
      <bottom style="hair"/>
    </border>
    <border>
      <left style="dashed"/>
      <right>
        <color indexed="63"/>
      </right>
      <top style="hair"/>
      <bottom style="hair"/>
    </border>
    <border>
      <left style="thin"/>
      <right style="double"/>
      <top style="double"/>
      <bottom style="hair"/>
    </border>
    <border>
      <left style="thin"/>
      <right style="double"/>
      <top style="medium"/>
      <bottom style="double"/>
    </border>
    <border>
      <left style="dotted"/>
      <right style="thin"/>
      <top style="double"/>
      <bottom style="hair"/>
    </border>
    <border>
      <left style="dotted"/>
      <right style="thin"/>
      <top style="hair"/>
      <bottom style="hair"/>
    </border>
    <border>
      <left style="dotted"/>
      <right style="thin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ashed"/>
      <right>
        <color indexed="63"/>
      </right>
      <top style="hair"/>
      <bottom>
        <color indexed="63"/>
      </bottom>
    </border>
    <border>
      <left style="double"/>
      <right style="dotted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double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ck"/>
      <top style="medium"/>
      <bottom style="double"/>
    </border>
    <border>
      <left>
        <color indexed="63"/>
      </left>
      <right style="dashed"/>
      <top style="double"/>
      <bottom>
        <color indexed="63"/>
      </bottom>
    </border>
    <border>
      <left style="double"/>
      <right style="dashed"/>
      <top style="hair"/>
      <bottom style="hair"/>
    </border>
    <border>
      <left style="double"/>
      <right style="dashed"/>
      <top style="hair"/>
      <bottom style="medium"/>
    </border>
    <border>
      <left style="double"/>
      <right style="double"/>
      <top style="hair"/>
      <bottom>
        <color indexed="63"/>
      </bottom>
    </border>
    <border>
      <left style="double"/>
      <right style="double"/>
      <top style="medium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ashed"/>
      <top style="double"/>
      <bottom style="hair"/>
    </border>
    <border>
      <left style="double"/>
      <right style="hair"/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thin"/>
      <right style="double"/>
      <top style="hair"/>
      <bottom style="medium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double"/>
      <top style="medium"/>
      <bottom style="hair"/>
    </border>
    <border>
      <left style="hair"/>
      <right style="double"/>
      <top style="hair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ashed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4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left"/>
    </xf>
    <xf numFmtId="0" fontId="1" fillId="33" borderId="11" xfId="0" applyFont="1" applyFill="1" applyBorder="1" applyAlignment="1">
      <alignment horizontal="centerContinuous" vertical="center"/>
    </xf>
    <xf numFmtId="2" fontId="1" fillId="33" borderId="12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center" vertical="center"/>
    </xf>
    <xf numFmtId="2" fontId="0" fillId="33" borderId="17" xfId="0" applyNumberFormat="1" applyFill="1" applyBorder="1" applyAlignment="1">
      <alignment horizontal="center" vertical="center"/>
    </xf>
    <xf numFmtId="172" fontId="1" fillId="33" borderId="12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 quotePrefix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33" borderId="32" xfId="0" applyFont="1" applyFill="1" applyBorder="1" applyAlignment="1">
      <alignment horizontal="centerContinuous" vertical="center"/>
    </xf>
    <xf numFmtId="0" fontId="10" fillId="0" borderId="31" xfId="0" applyFont="1" applyBorder="1" applyAlignment="1">
      <alignment/>
    </xf>
    <xf numFmtId="175" fontId="1" fillId="33" borderId="12" xfId="0" applyNumberFormat="1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/>
    </xf>
    <xf numFmtId="0" fontId="0" fillId="0" borderId="31" xfId="0" applyBorder="1" applyAlignment="1" quotePrefix="1">
      <alignment horizontal="left"/>
    </xf>
    <xf numFmtId="0" fontId="10" fillId="0" borderId="30" xfId="0" applyFont="1" applyBorder="1" applyAlignment="1">
      <alignment/>
    </xf>
    <xf numFmtId="0" fontId="5" fillId="35" borderId="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top" wrapText="1"/>
    </xf>
    <xf numFmtId="0" fontId="0" fillId="0" borderId="38" xfId="0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0" fillId="0" borderId="45" xfId="0" applyBorder="1" applyAlignment="1" quotePrefix="1">
      <alignment horizontal="center"/>
    </xf>
    <xf numFmtId="0" fontId="0" fillId="0" borderId="46" xfId="0" applyBorder="1" applyAlignment="1">
      <alignment horizontal="center"/>
    </xf>
    <xf numFmtId="0" fontId="0" fillId="0" borderId="46" xfId="0" applyBorder="1" applyAlignment="1" quotePrefix="1">
      <alignment horizontal="center"/>
    </xf>
    <xf numFmtId="0" fontId="0" fillId="0" borderId="47" xfId="0" applyBorder="1" applyAlignment="1">
      <alignment horizontal="center"/>
    </xf>
    <xf numFmtId="0" fontId="0" fillId="0" borderId="0" xfId="0" applyAlignment="1">
      <alignment horizontal="center"/>
    </xf>
    <xf numFmtId="0" fontId="6" fillId="34" borderId="48" xfId="0" applyFont="1" applyFill="1" applyBorder="1" applyAlignment="1">
      <alignment/>
    </xf>
    <xf numFmtId="0" fontId="6" fillId="34" borderId="48" xfId="0" applyFont="1" applyFill="1" applyBorder="1" applyAlignment="1">
      <alignment horizontal="centerContinuous"/>
    </xf>
    <xf numFmtId="0" fontId="6" fillId="34" borderId="49" xfId="0" applyFont="1" applyFill="1" applyBorder="1" applyAlignment="1">
      <alignment/>
    </xf>
    <xf numFmtId="0" fontId="0" fillId="0" borderId="50" xfId="0" applyBorder="1" applyAlignment="1">
      <alignment horizontal="center"/>
    </xf>
    <xf numFmtId="0" fontId="4" fillId="34" borderId="51" xfId="0" applyFont="1" applyFill="1" applyBorder="1" applyAlignment="1">
      <alignment horizontal="center"/>
    </xf>
    <xf numFmtId="0" fontId="4" fillId="34" borderId="52" xfId="0" applyFont="1" applyFill="1" applyBorder="1" applyAlignment="1">
      <alignment horizontal="center"/>
    </xf>
    <xf numFmtId="0" fontId="4" fillId="34" borderId="52" xfId="0" applyFont="1" applyFill="1" applyBorder="1" applyAlignment="1">
      <alignment horizontal="centerContinuous"/>
    </xf>
    <xf numFmtId="0" fontId="4" fillId="34" borderId="53" xfId="0" applyFont="1" applyFill="1" applyBorder="1" applyAlignment="1">
      <alignment horizontal="center" vertical="top" wrapText="1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33" borderId="60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2" fontId="0" fillId="0" borderId="63" xfId="0" applyNumberFormat="1" applyBorder="1" applyAlignment="1">
      <alignment horizontal="center"/>
    </xf>
    <xf numFmtId="2" fontId="0" fillId="0" borderId="64" xfId="0" applyNumberFormat="1" applyBorder="1" applyAlignment="1">
      <alignment horizontal="center"/>
    </xf>
    <xf numFmtId="2" fontId="0" fillId="0" borderId="65" xfId="0" applyNumberFormat="1" applyBorder="1" applyAlignment="1">
      <alignment horizontal="center"/>
    </xf>
    <xf numFmtId="2" fontId="1" fillId="33" borderId="66" xfId="0" applyNumberFormat="1" applyFont="1" applyFill="1" applyBorder="1" applyAlignment="1">
      <alignment horizontal="center" vertical="center"/>
    </xf>
    <xf numFmtId="2" fontId="0" fillId="0" borderId="67" xfId="0" applyNumberFormat="1" applyBorder="1" applyAlignment="1">
      <alignment horizontal="center"/>
    </xf>
    <xf numFmtId="175" fontId="0" fillId="0" borderId="68" xfId="0" applyNumberFormat="1" applyBorder="1" applyAlignment="1">
      <alignment/>
    </xf>
    <xf numFmtId="175" fontId="0" fillId="0" borderId="69" xfId="0" applyNumberFormat="1" applyBorder="1" applyAlignment="1">
      <alignment/>
    </xf>
    <xf numFmtId="2" fontId="0" fillId="0" borderId="68" xfId="0" applyNumberFormat="1" applyBorder="1" applyAlignment="1">
      <alignment horizontal="center"/>
    </xf>
    <xf numFmtId="2" fontId="0" fillId="0" borderId="69" xfId="0" applyNumberFormat="1" applyBorder="1" applyAlignment="1">
      <alignment horizontal="center"/>
    </xf>
    <xf numFmtId="2" fontId="0" fillId="0" borderId="70" xfId="0" applyNumberFormat="1" applyBorder="1" applyAlignment="1">
      <alignment horizontal="center"/>
    </xf>
    <xf numFmtId="2" fontId="0" fillId="0" borderId="71" xfId="0" applyNumberFormat="1" applyBorder="1" applyAlignment="1">
      <alignment horizontal="center"/>
    </xf>
    <xf numFmtId="2" fontId="0" fillId="0" borderId="72" xfId="0" applyNumberFormat="1" applyBorder="1" applyAlignment="1">
      <alignment horizontal="center"/>
    </xf>
    <xf numFmtId="2" fontId="0" fillId="0" borderId="73" xfId="0" applyNumberFormat="1" applyBorder="1" applyAlignment="1">
      <alignment horizontal="center"/>
    </xf>
    <xf numFmtId="2" fontId="0" fillId="0" borderId="0" xfId="0" applyNumberFormat="1" applyAlignment="1">
      <alignment/>
    </xf>
    <xf numFmtId="175" fontId="0" fillId="0" borderId="0" xfId="0" applyNumberFormat="1" applyFill="1" applyBorder="1" applyAlignment="1">
      <alignment/>
    </xf>
    <xf numFmtId="2" fontId="1" fillId="33" borderId="74" xfId="0" applyNumberFormat="1" applyFont="1" applyFill="1" applyBorder="1" applyAlignment="1">
      <alignment horizontal="center"/>
    </xf>
    <xf numFmtId="175" fontId="0" fillId="0" borderId="68" xfId="0" applyNumberFormat="1" applyFill="1" applyBorder="1" applyAlignment="1">
      <alignment horizontal="center"/>
    </xf>
    <xf numFmtId="175" fontId="0" fillId="0" borderId="69" xfId="0" applyNumberFormat="1" applyFill="1" applyBorder="1" applyAlignment="1">
      <alignment horizontal="center"/>
    </xf>
    <xf numFmtId="175" fontId="0" fillId="0" borderId="70" xfId="0" applyNumberFormat="1" applyFill="1" applyBorder="1" applyAlignment="1">
      <alignment horizontal="center"/>
    </xf>
    <xf numFmtId="175" fontId="1" fillId="33" borderId="74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0" borderId="46" xfId="0" applyBorder="1" applyAlignment="1">
      <alignment/>
    </xf>
    <xf numFmtId="0" fontId="0" fillId="0" borderId="46" xfId="0" applyBorder="1" applyAlignment="1" quotePrefix="1">
      <alignment horizontal="left"/>
    </xf>
    <xf numFmtId="0" fontId="10" fillId="0" borderId="46" xfId="0" applyFont="1" applyBorder="1" applyAlignment="1">
      <alignment/>
    </xf>
    <xf numFmtId="0" fontId="9" fillId="0" borderId="30" xfId="0" applyFont="1" applyBorder="1" applyAlignment="1">
      <alignment/>
    </xf>
    <xf numFmtId="2" fontId="0" fillId="0" borderId="75" xfId="0" applyNumberFormat="1" applyBorder="1" applyAlignment="1">
      <alignment horizontal="center"/>
    </xf>
    <xf numFmtId="2" fontId="0" fillId="0" borderId="76" xfId="0" applyNumberFormat="1" applyBorder="1" applyAlignment="1">
      <alignment horizontal="center"/>
    </xf>
    <xf numFmtId="2" fontId="0" fillId="0" borderId="77" xfId="0" applyNumberForma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1" fillId="33" borderId="79" xfId="0" applyFont="1" applyFill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10" fillId="0" borderId="46" xfId="0" applyFont="1" applyBorder="1" applyAlignment="1">
      <alignment/>
    </xf>
    <xf numFmtId="2" fontId="0" fillId="0" borderId="85" xfId="0" applyNumberFormat="1" applyBorder="1" applyAlignment="1">
      <alignment horizontal="center"/>
    </xf>
    <xf numFmtId="2" fontId="0" fillId="0" borderId="86" xfId="0" applyNumberFormat="1" applyBorder="1" applyAlignment="1">
      <alignment horizontal="center"/>
    </xf>
    <xf numFmtId="2" fontId="1" fillId="33" borderId="87" xfId="0" applyNumberFormat="1" applyFont="1" applyFill="1" applyBorder="1" applyAlignment="1">
      <alignment horizontal="center" vertical="center"/>
    </xf>
    <xf numFmtId="172" fontId="1" fillId="33" borderId="88" xfId="0" applyNumberFormat="1" applyFont="1" applyFill="1" applyBorder="1" applyAlignment="1">
      <alignment horizontal="center" vertical="center"/>
    </xf>
    <xf numFmtId="2" fontId="0" fillId="33" borderId="88" xfId="0" applyNumberFormat="1" applyFill="1" applyBorder="1" applyAlignment="1">
      <alignment horizontal="center" vertical="center"/>
    </xf>
    <xf numFmtId="2" fontId="1" fillId="33" borderId="89" xfId="0" applyNumberFormat="1" applyFont="1" applyFill="1" applyBorder="1" applyAlignment="1">
      <alignment horizontal="center"/>
    </xf>
    <xf numFmtId="2" fontId="1" fillId="33" borderId="79" xfId="0" applyNumberFormat="1" applyFont="1" applyFill="1" applyBorder="1" applyAlignment="1">
      <alignment horizontal="center" vertical="center"/>
    </xf>
    <xf numFmtId="0" fontId="0" fillId="0" borderId="90" xfId="0" applyBorder="1" applyAlignment="1">
      <alignment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33" borderId="94" xfId="0" applyFill="1" applyBorder="1" applyAlignment="1">
      <alignment horizontal="center" vertical="center"/>
    </xf>
    <xf numFmtId="0" fontId="0" fillId="33" borderId="95" xfId="0" applyFill="1" applyBorder="1" applyAlignment="1">
      <alignment horizontal="center" vertical="center"/>
    </xf>
    <xf numFmtId="0" fontId="0" fillId="33" borderId="96" xfId="0" applyFill="1" applyBorder="1" applyAlignment="1">
      <alignment horizontal="center" vertical="center"/>
    </xf>
    <xf numFmtId="0" fontId="0" fillId="0" borderId="0" xfId="0" applyBorder="1" applyAlignment="1">
      <alignment/>
    </xf>
    <xf numFmtId="2" fontId="1" fillId="0" borderId="97" xfId="0" applyNumberFormat="1" applyFont="1" applyBorder="1" applyAlignment="1">
      <alignment horizontal="center"/>
    </xf>
    <xf numFmtId="2" fontId="1" fillId="0" borderId="98" xfId="0" applyNumberFormat="1" applyFont="1" applyBorder="1" applyAlignment="1">
      <alignment horizontal="center"/>
    </xf>
    <xf numFmtId="2" fontId="1" fillId="0" borderId="9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0" xfId="0" applyBorder="1" applyAlignment="1">
      <alignment horizontal="center"/>
    </xf>
    <xf numFmtId="0" fontId="1" fillId="33" borderId="101" xfId="0" applyFont="1" applyFill="1" applyBorder="1" applyAlignment="1">
      <alignment horizontal="center"/>
    </xf>
    <xf numFmtId="0" fontId="9" fillId="0" borderId="46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102" xfId="0" applyNumberFormat="1" applyBorder="1" applyAlignment="1">
      <alignment horizontal="center"/>
    </xf>
    <xf numFmtId="175" fontId="0" fillId="0" borderId="103" xfId="0" applyNumberFormat="1" applyFill="1" applyBorder="1" applyAlignment="1">
      <alignment horizontal="center"/>
    </xf>
    <xf numFmtId="175" fontId="0" fillId="0" borderId="103" xfId="0" applyNumberFormat="1" applyBorder="1" applyAlignment="1">
      <alignment/>
    </xf>
    <xf numFmtId="2" fontId="1" fillId="33" borderId="94" xfId="0" applyNumberFormat="1" applyFont="1" applyFill="1" applyBorder="1" applyAlignment="1">
      <alignment horizontal="center"/>
    </xf>
    <xf numFmtId="175" fontId="1" fillId="33" borderId="89" xfId="0" applyNumberFormat="1" applyFont="1" applyFill="1" applyBorder="1" applyAlignment="1">
      <alignment horizontal="center"/>
    </xf>
    <xf numFmtId="175" fontId="1" fillId="33" borderId="89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3" fillId="0" borderId="0" xfId="0" applyFont="1" applyAlignment="1">
      <alignment/>
    </xf>
    <xf numFmtId="0" fontId="13" fillId="0" borderId="10" xfId="0" applyFont="1" applyBorder="1" applyAlignment="1" quotePrefix="1">
      <alignment horizontal="center" vertical="center"/>
    </xf>
    <xf numFmtId="0" fontId="13" fillId="0" borderId="30" xfId="0" applyFont="1" applyBorder="1" applyAlignment="1" quotePrefix="1">
      <alignment horizontal="left" vertical="center" indent="1"/>
    </xf>
    <xf numFmtId="0" fontId="13" fillId="0" borderId="24" xfId="0" applyFont="1" applyBorder="1" applyAlignment="1">
      <alignment horizontal="right"/>
    </xf>
    <xf numFmtId="0" fontId="13" fillId="0" borderId="18" xfId="0" applyFont="1" applyBorder="1" applyAlignment="1">
      <alignment horizontal="right"/>
    </xf>
    <xf numFmtId="0" fontId="13" fillId="0" borderId="19" xfId="0" applyFont="1" applyBorder="1" applyAlignment="1">
      <alignment horizontal="right"/>
    </xf>
    <xf numFmtId="0" fontId="13" fillId="0" borderId="54" xfId="0" applyFont="1" applyBorder="1" applyAlignment="1">
      <alignment horizontal="right"/>
    </xf>
    <xf numFmtId="0" fontId="13" fillId="0" borderId="29" xfId="0" applyFont="1" applyBorder="1" applyAlignment="1">
      <alignment horizontal="right"/>
    </xf>
    <xf numFmtId="0" fontId="13" fillId="0" borderId="84" xfId="0" applyFont="1" applyBorder="1" applyAlignment="1">
      <alignment horizontal="right"/>
    </xf>
    <xf numFmtId="0" fontId="13" fillId="0" borderId="56" xfId="0" applyFont="1" applyBorder="1" applyAlignment="1">
      <alignment horizontal="center"/>
    </xf>
    <xf numFmtId="2" fontId="13" fillId="0" borderId="20" xfId="0" applyNumberFormat="1" applyFont="1" applyBorder="1" applyAlignment="1">
      <alignment horizontal="right"/>
    </xf>
    <xf numFmtId="2" fontId="13" fillId="0" borderId="76" xfId="0" applyNumberFormat="1" applyFont="1" applyBorder="1" applyAlignment="1">
      <alignment horizontal="right"/>
    </xf>
    <xf numFmtId="0" fontId="13" fillId="0" borderId="78" xfId="0" applyFont="1" applyBorder="1" applyAlignment="1">
      <alignment horizontal="right"/>
    </xf>
    <xf numFmtId="2" fontId="12" fillId="0" borderId="104" xfId="0" applyNumberFormat="1" applyFont="1" applyBorder="1" applyAlignment="1">
      <alignment horizontal="right"/>
    </xf>
    <xf numFmtId="0" fontId="13" fillId="0" borderId="80" xfId="0" applyFont="1" applyBorder="1" applyAlignment="1">
      <alignment horizontal="right"/>
    </xf>
    <xf numFmtId="2" fontId="13" fillId="0" borderId="75" xfId="0" applyNumberFormat="1" applyFont="1" applyBorder="1" applyAlignment="1">
      <alignment horizontal="center"/>
    </xf>
    <xf numFmtId="2" fontId="13" fillId="0" borderId="65" xfId="0" applyNumberFormat="1" applyFont="1" applyBorder="1" applyAlignment="1">
      <alignment horizontal="center"/>
    </xf>
    <xf numFmtId="175" fontId="13" fillId="0" borderId="68" xfId="0" applyNumberFormat="1" applyFont="1" applyFill="1" applyBorder="1" applyAlignment="1">
      <alignment horizontal="center"/>
    </xf>
    <xf numFmtId="175" fontId="13" fillId="0" borderId="68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30" xfId="0" applyFont="1" applyBorder="1" applyAlignment="1">
      <alignment horizontal="left" vertical="center" indent="1"/>
    </xf>
    <xf numFmtId="0" fontId="13" fillId="0" borderId="27" xfId="0" applyFont="1" applyBorder="1" applyAlignment="1">
      <alignment horizontal="right"/>
    </xf>
    <xf numFmtId="0" fontId="13" fillId="0" borderId="21" xfId="0" applyFont="1" applyBorder="1" applyAlignment="1">
      <alignment horizontal="right"/>
    </xf>
    <xf numFmtId="0" fontId="13" fillId="0" borderId="22" xfId="0" applyFont="1" applyBorder="1" applyAlignment="1">
      <alignment horizontal="right"/>
    </xf>
    <xf numFmtId="0" fontId="13" fillId="0" borderId="55" xfId="0" applyFont="1" applyBorder="1" applyAlignment="1">
      <alignment horizontal="right"/>
    </xf>
    <xf numFmtId="0" fontId="13" fillId="0" borderId="38" xfId="0" applyFont="1" applyBorder="1" applyAlignment="1">
      <alignment horizontal="right"/>
    </xf>
    <xf numFmtId="0" fontId="13" fillId="0" borderId="50" xfId="0" applyFont="1" applyBorder="1" applyAlignment="1">
      <alignment horizontal="center"/>
    </xf>
    <xf numFmtId="2" fontId="12" fillId="0" borderId="98" xfId="0" applyNumberFormat="1" applyFont="1" applyBorder="1" applyAlignment="1">
      <alignment horizontal="right"/>
    </xf>
    <xf numFmtId="2" fontId="13" fillId="0" borderId="23" xfId="0" applyNumberFormat="1" applyFont="1" applyBorder="1" applyAlignment="1">
      <alignment horizontal="right"/>
    </xf>
    <xf numFmtId="2" fontId="13" fillId="0" borderId="77" xfId="0" applyNumberFormat="1" applyFont="1" applyBorder="1" applyAlignment="1">
      <alignment horizontal="right"/>
    </xf>
    <xf numFmtId="0" fontId="13" fillId="0" borderId="72" xfId="0" applyFont="1" applyBorder="1" applyAlignment="1">
      <alignment horizontal="right"/>
    </xf>
    <xf numFmtId="0" fontId="13" fillId="0" borderId="81" xfId="0" applyFont="1" applyBorder="1" applyAlignment="1">
      <alignment horizontal="right"/>
    </xf>
    <xf numFmtId="2" fontId="13" fillId="0" borderId="72" xfId="0" applyNumberFormat="1" applyFont="1" applyBorder="1" applyAlignment="1">
      <alignment horizontal="center"/>
    </xf>
    <xf numFmtId="0" fontId="13" fillId="0" borderId="46" xfId="0" applyFont="1" applyBorder="1" applyAlignment="1">
      <alignment horizontal="left" vertical="center" indent="1"/>
    </xf>
    <xf numFmtId="0" fontId="13" fillId="0" borderId="27" xfId="0" applyFont="1" applyFill="1" applyBorder="1" applyAlignment="1">
      <alignment horizontal="right"/>
    </xf>
    <xf numFmtId="0" fontId="13" fillId="0" borderId="46" xfId="0" applyFont="1" applyBorder="1" applyAlignment="1" quotePrefix="1">
      <alignment horizontal="left" vertical="center" indent="1"/>
    </xf>
    <xf numFmtId="0" fontId="13" fillId="0" borderId="90" xfId="0" applyFont="1" applyBorder="1" applyAlignment="1">
      <alignment horizontal="center" vertical="center"/>
    </xf>
    <xf numFmtId="0" fontId="13" fillId="0" borderId="31" xfId="0" applyFont="1" applyBorder="1" applyAlignment="1">
      <alignment horizontal="left" vertical="center" indent="1"/>
    </xf>
    <xf numFmtId="0" fontId="13" fillId="0" borderId="91" xfId="0" applyFont="1" applyBorder="1" applyAlignment="1">
      <alignment horizontal="right"/>
    </xf>
    <xf numFmtId="0" fontId="13" fillId="0" borderId="92" xfId="0" applyFont="1" applyBorder="1" applyAlignment="1">
      <alignment horizontal="right"/>
    </xf>
    <xf numFmtId="0" fontId="13" fillId="0" borderId="93" xfId="0" applyFont="1" applyBorder="1" applyAlignment="1">
      <alignment horizontal="right"/>
    </xf>
    <xf numFmtId="0" fontId="13" fillId="0" borderId="57" xfId="0" applyFont="1" applyBorder="1" applyAlignment="1">
      <alignment horizontal="right"/>
    </xf>
    <xf numFmtId="0" fontId="13" fillId="0" borderId="58" xfId="0" applyFont="1" applyBorder="1" applyAlignment="1">
      <alignment horizontal="right"/>
    </xf>
    <xf numFmtId="0" fontId="13" fillId="0" borderId="83" xfId="0" applyFont="1" applyBorder="1" applyAlignment="1">
      <alignment horizontal="right"/>
    </xf>
    <xf numFmtId="0" fontId="13" fillId="0" borderId="59" xfId="0" applyFont="1" applyBorder="1" applyAlignment="1">
      <alignment horizontal="center"/>
    </xf>
    <xf numFmtId="2" fontId="12" fillId="0" borderId="99" xfId="0" applyNumberFormat="1" applyFont="1" applyBorder="1" applyAlignment="1">
      <alignment horizontal="right"/>
    </xf>
    <xf numFmtId="2" fontId="13" fillId="0" borderId="85" xfId="0" applyNumberFormat="1" applyFont="1" applyBorder="1" applyAlignment="1">
      <alignment horizontal="right"/>
    </xf>
    <xf numFmtId="2" fontId="13" fillId="0" borderId="86" xfId="0" applyNumberFormat="1" applyFont="1" applyBorder="1" applyAlignment="1">
      <alignment horizontal="right"/>
    </xf>
    <xf numFmtId="0" fontId="13" fillId="0" borderId="73" xfId="0" applyFont="1" applyBorder="1" applyAlignment="1">
      <alignment horizontal="right"/>
    </xf>
    <xf numFmtId="0" fontId="13" fillId="0" borderId="82" xfId="0" applyFont="1" applyBorder="1" applyAlignment="1">
      <alignment horizontal="right"/>
    </xf>
    <xf numFmtId="2" fontId="13" fillId="0" borderId="102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175" fontId="13" fillId="0" borderId="103" xfId="0" applyNumberFormat="1" applyFont="1" applyFill="1" applyBorder="1" applyAlignment="1">
      <alignment horizontal="center"/>
    </xf>
    <xf numFmtId="175" fontId="13" fillId="0" borderId="103" xfId="0" applyNumberFormat="1" applyFont="1" applyBorder="1" applyAlignment="1">
      <alignment/>
    </xf>
    <xf numFmtId="4" fontId="12" fillId="33" borderId="88" xfId="0" applyNumberFormat="1" applyFont="1" applyFill="1" applyBorder="1" applyAlignment="1">
      <alignment horizontal="right" vertical="center"/>
    </xf>
    <xf numFmtId="2" fontId="12" fillId="33" borderId="79" xfId="0" applyNumberFormat="1" applyFont="1" applyFill="1" applyBorder="1" applyAlignment="1">
      <alignment horizontal="right" vertical="center"/>
    </xf>
    <xf numFmtId="4" fontId="12" fillId="33" borderId="105" xfId="0" applyNumberFormat="1" applyFont="1" applyFill="1" applyBorder="1" applyAlignment="1">
      <alignment horizontal="right" vertical="center"/>
    </xf>
    <xf numFmtId="4" fontId="12" fillId="33" borderId="89" xfId="0" applyNumberFormat="1" applyFont="1" applyFill="1" applyBorder="1" applyAlignment="1">
      <alignment horizontal="right" vertical="center"/>
    </xf>
    <xf numFmtId="0" fontId="17" fillId="34" borderId="33" xfId="0" applyFont="1" applyFill="1" applyBorder="1" applyAlignment="1">
      <alignment horizontal="center"/>
    </xf>
    <xf numFmtId="0" fontId="17" fillId="34" borderId="52" xfId="0" applyFont="1" applyFill="1" applyBorder="1" applyAlignment="1">
      <alignment horizontal="center" vertical="top" wrapText="1"/>
    </xf>
    <xf numFmtId="0" fontId="17" fillId="34" borderId="34" xfId="0" applyFont="1" applyFill="1" applyBorder="1" applyAlignment="1">
      <alignment horizontal="center"/>
    </xf>
    <xf numFmtId="0" fontId="17" fillId="34" borderId="51" xfId="0" applyFont="1" applyFill="1" applyBorder="1" applyAlignment="1">
      <alignment horizontal="center"/>
    </xf>
    <xf numFmtId="0" fontId="17" fillId="34" borderId="52" xfId="0" applyFont="1" applyFill="1" applyBorder="1" applyAlignment="1">
      <alignment horizontal="center"/>
    </xf>
    <xf numFmtId="0" fontId="17" fillId="34" borderId="52" xfId="0" applyFont="1" applyFill="1" applyBorder="1" applyAlignment="1">
      <alignment horizontal="centerContinuous"/>
    </xf>
    <xf numFmtId="0" fontId="17" fillId="34" borderId="53" xfId="0" applyFont="1" applyFill="1" applyBorder="1" applyAlignment="1">
      <alignment horizontal="center" vertical="top" wrapText="1"/>
    </xf>
    <xf numFmtId="0" fontId="13" fillId="36" borderId="96" xfId="0" applyFont="1" applyFill="1" applyBorder="1" applyAlignment="1">
      <alignment horizontal="right" vertical="center"/>
    </xf>
    <xf numFmtId="3" fontId="13" fillId="36" borderId="60" xfId="0" applyNumberFormat="1" applyFont="1" applyFill="1" applyBorder="1" applyAlignment="1">
      <alignment horizontal="right" vertical="center"/>
    </xf>
    <xf numFmtId="3" fontId="13" fillId="36" borderId="61" xfId="0" applyNumberFormat="1" applyFont="1" applyFill="1" applyBorder="1" applyAlignment="1">
      <alignment horizontal="right" vertical="center"/>
    </xf>
    <xf numFmtId="0" fontId="13" fillId="36" borderId="62" xfId="0" applyFont="1" applyFill="1" applyBorder="1" applyAlignment="1">
      <alignment horizontal="center" vertical="center"/>
    </xf>
    <xf numFmtId="4" fontId="12" fillId="37" borderId="87" xfId="0" applyNumberFormat="1" applyFont="1" applyFill="1" applyBorder="1" applyAlignment="1">
      <alignment horizontal="right" vertical="center"/>
    </xf>
    <xf numFmtId="4" fontId="12" fillId="37" borderId="88" xfId="0" applyNumberFormat="1" applyFont="1" applyFill="1" applyBorder="1" applyAlignment="1">
      <alignment horizontal="right" vertical="center"/>
    </xf>
    <xf numFmtId="2" fontId="12" fillId="37" borderId="79" xfId="0" applyNumberFormat="1" applyFont="1" applyFill="1" applyBorder="1" applyAlignment="1">
      <alignment horizontal="right" vertical="center"/>
    </xf>
    <xf numFmtId="2" fontId="12" fillId="38" borderId="94" xfId="0" applyNumberFormat="1" applyFont="1" applyFill="1" applyBorder="1" applyAlignment="1">
      <alignment horizontal="center" vertical="center"/>
    </xf>
    <xf numFmtId="2" fontId="12" fillId="38" borderId="89" xfId="0" applyNumberFormat="1" applyFont="1" applyFill="1" applyBorder="1" applyAlignment="1">
      <alignment horizontal="center" vertical="center"/>
    </xf>
    <xf numFmtId="175" fontId="12" fillId="38" borderId="89" xfId="0" applyNumberFormat="1" applyFont="1" applyFill="1" applyBorder="1" applyAlignment="1">
      <alignment horizontal="center" vertical="center"/>
    </xf>
    <xf numFmtId="175" fontId="12" fillId="38" borderId="89" xfId="0" applyNumberFormat="1" applyFont="1" applyFill="1" applyBorder="1" applyAlignment="1">
      <alignment vertical="center"/>
    </xf>
    <xf numFmtId="2" fontId="12" fillId="38" borderId="79" xfId="0" applyNumberFormat="1" applyFont="1" applyFill="1" applyBorder="1" applyAlignment="1">
      <alignment horizontal="center" vertical="center"/>
    </xf>
    <xf numFmtId="3" fontId="13" fillId="36" borderId="106" xfId="0" applyNumberFormat="1" applyFont="1" applyFill="1" applyBorder="1" applyAlignment="1">
      <alignment horizontal="right" vertical="center"/>
    </xf>
    <xf numFmtId="2" fontId="13" fillId="0" borderId="78" xfId="0" applyNumberFormat="1" applyFont="1" applyBorder="1" applyAlignment="1">
      <alignment horizontal="center"/>
    </xf>
    <xf numFmtId="2" fontId="13" fillId="0" borderId="107" xfId="0" applyNumberFormat="1" applyFont="1" applyBorder="1" applyAlignment="1">
      <alignment horizontal="center"/>
    </xf>
    <xf numFmtId="2" fontId="13" fillId="0" borderId="108" xfId="0" applyNumberFormat="1" applyFont="1" applyBorder="1" applyAlignment="1">
      <alignment horizontal="center"/>
    </xf>
    <xf numFmtId="2" fontId="13" fillId="0" borderId="109" xfId="0" applyNumberFormat="1" applyFont="1" applyBorder="1" applyAlignment="1">
      <alignment horizontal="center"/>
    </xf>
    <xf numFmtId="2" fontId="13" fillId="0" borderId="110" xfId="0" applyNumberFormat="1" applyFont="1" applyBorder="1" applyAlignment="1">
      <alignment horizontal="center"/>
    </xf>
    <xf numFmtId="2" fontId="12" fillId="38" borderId="111" xfId="0" applyNumberFormat="1" applyFont="1" applyFill="1" applyBorder="1" applyAlignment="1">
      <alignment horizontal="center" vertical="center"/>
    </xf>
    <xf numFmtId="1" fontId="13" fillId="0" borderId="54" xfId="0" applyNumberFormat="1" applyFont="1" applyBorder="1" applyAlignment="1">
      <alignment horizontal="right"/>
    </xf>
    <xf numFmtId="1" fontId="13" fillId="0" borderId="29" xfId="0" applyNumberFormat="1" applyFont="1" applyBorder="1" applyAlignment="1">
      <alignment horizontal="right"/>
    </xf>
    <xf numFmtId="1" fontId="13" fillId="0" borderId="55" xfId="0" applyNumberFormat="1" applyFont="1" applyBorder="1" applyAlignment="1">
      <alignment horizontal="right"/>
    </xf>
    <xf numFmtId="1" fontId="13" fillId="0" borderId="38" xfId="0" applyNumberFormat="1" applyFont="1" applyBorder="1" applyAlignment="1">
      <alignment horizontal="right"/>
    </xf>
    <xf numFmtId="1" fontId="13" fillId="0" borderId="57" xfId="0" applyNumberFormat="1" applyFont="1" applyBorder="1" applyAlignment="1">
      <alignment horizontal="right"/>
    </xf>
    <xf numFmtId="1" fontId="13" fillId="0" borderId="58" xfId="0" applyNumberFormat="1" applyFont="1" applyBorder="1" applyAlignment="1">
      <alignment horizontal="right"/>
    </xf>
    <xf numFmtId="1" fontId="13" fillId="0" borderId="84" xfId="0" applyNumberFormat="1" applyFont="1" applyBorder="1" applyAlignment="1">
      <alignment horizontal="right"/>
    </xf>
    <xf numFmtId="1" fontId="13" fillId="0" borderId="83" xfId="0" applyNumberFormat="1" applyFont="1" applyBorder="1" applyAlignment="1">
      <alignment horizontal="right"/>
    </xf>
    <xf numFmtId="1" fontId="13" fillId="0" borderId="56" xfId="0" applyNumberFormat="1" applyFont="1" applyBorder="1" applyAlignment="1">
      <alignment horizontal="center"/>
    </xf>
    <xf numFmtId="1" fontId="13" fillId="0" borderId="50" xfId="0" applyNumberFormat="1" applyFont="1" applyBorder="1" applyAlignment="1">
      <alignment horizontal="center"/>
    </xf>
    <xf numFmtId="1" fontId="13" fillId="0" borderId="59" xfId="0" applyNumberFormat="1" applyFont="1" applyBorder="1" applyAlignment="1">
      <alignment horizontal="center"/>
    </xf>
    <xf numFmtId="1" fontId="13" fillId="36" borderId="62" xfId="0" applyNumberFormat="1" applyFont="1" applyFill="1" applyBorder="1" applyAlignment="1">
      <alignment horizontal="center" vertical="center"/>
    </xf>
    <xf numFmtId="0" fontId="17" fillId="34" borderId="33" xfId="0" applyFont="1" applyFill="1" applyBorder="1" applyAlignment="1">
      <alignment horizontal="center" vertical="center"/>
    </xf>
    <xf numFmtId="0" fontId="17" fillId="34" borderId="52" xfId="0" applyFont="1" applyFill="1" applyBorder="1" applyAlignment="1">
      <alignment horizontal="center" vertical="center" wrapText="1"/>
    </xf>
    <xf numFmtId="0" fontId="17" fillId="34" borderId="34" xfId="0" applyFont="1" applyFill="1" applyBorder="1" applyAlignment="1">
      <alignment horizontal="center" vertical="center"/>
    </xf>
    <xf numFmtId="0" fontId="5" fillId="34" borderId="112" xfId="0" applyFont="1" applyFill="1" applyBorder="1" applyAlignment="1">
      <alignment horizontal="center" vertical="center"/>
    </xf>
    <xf numFmtId="0" fontId="5" fillId="34" borderId="113" xfId="0" applyFont="1" applyFill="1" applyBorder="1" applyAlignment="1">
      <alignment horizontal="center" vertical="center"/>
    </xf>
    <xf numFmtId="0" fontId="5" fillId="34" borderId="114" xfId="0" applyFont="1" applyFill="1" applyBorder="1" applyAlignment="1">
      <alignment horizontal="center" vertical="center"/>
    </xf>
    <xf numFmtId="0" fontId="5" fillId="34" borderId="115" xfId="0" applyFont="1" applyFill="1" applyBorder="1" applyAlignment="1">
      <alignment horizontal="center" vertical="center"/>
    </xf>
    <xf numFmtId="0" fontId="0" fillId="34" borderId="116" xfId="0" applyFill="1" applyBorder="1" applyAlignment="1">
      <alignment horizontal="center" vertical="center"/>
    </xf>
    <xf numFmtId="0" fontId="0" fillId="34" borderId="117" xfId="0" applyFill="1" applyBorder="1" applyAlignment="1">
      <alignment horizontal="center" vertical="center"/>
    </xf>
    <xf numFmtId="0" fontId="5" fillId="35" borderId="118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119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120" xfId="0" applyFont="1" applyFill="1" applyBorder="1" applyAlignment="1">
      <alignment horizontal="center" vertical="center"/>
    </xf>
    <xf numFmtId="0" fontId="5" fillId="34" borderId="121" xfId="0" applyFont="1" applyFill="1" applyBorder="1" applyAlignment="1">
      <alignment horizontal="center" vertical="center"/>
    </xf>
    <xf numFmtId="0" fontId="5" fillId="34" borderId="122" xfId="0" applyFont="1" applyFill="1" applyBorder="1" applyAlignment="1">
      <alignment horizontal="center" vertical="center"/>
    </xf>
    <xf numFmtId="0" fontId="0" fillId="34" borderId="123" xfId="0" applyFill="1" applyBorder="1" applyAlignment="1">
      <alignment horizontal="center" vertical="center"/>
    </xf>
    <xf numFmtId="0" fontId="0" fillId="34" borderId="124" xfId="0" applyFill="1" applyBorder="1" applyAlignment="1">
      <alignment horizontal="center" vertical="center"/>
    </xf>
    <xf numFmtId="0" fontId="0" fillId="34" borderId="125" xfId="0" applyFill="1" applyBorder="1" applyAlignment="1">
      <alignment horizontal="center" vertical="center"/>
    </xf>
    <xf numFmtId="0" fontId="0" fillId="34" borderId="126" xfId="0" applyFill="1" applyBorder="1" applyAlignment="1">
      <alignment horizontal="center" vertical="center"/>
    </xf>
    <xf numFmtId="0" fontId="0" fillId="34" borderId="127" xfId="0" applyFill="1" applyBorder="1" applyAlignment="1">
      <alignment horizontal="center" vertical="center"/>
    </xf>
    <xf numFmtId="0" fontId="0" fillId="34" borderId="128" xfId="0" applyFill="1" applyBorder="1" applyAlignment="1">
      <alignment horizontal="center" vertical="center"/>
    </xf>
    <xf numFmtId="0" fontId="5" fillId="34" borderId="129" xfId="0" applyFont="1" applyFill="1" applyBorder="1" applyAlignment="1">
      <alignment horizontal="center" vertical="center"/>
    </xf>
    <xf numFmtId="0" fontId="5" fillId="34" borderId="130" xfId="0" applyFont="1" applyFill="1" applyBorder="1" applyAlignment="1">
      <alignment horizontal="center" vertical="center"/>
    </xf>
    <xf numFmtId="0" fontId="5" fillId="34" borderId="131" xfId="0" applyFont="1" applyFill="1" applyBorder="1" applyAlignment="1">
      <alignment horizontal="center" vertical="center"/>
    </xf>
    <xf numFmtId="0" fontId="5" fillId="34" borderId="132" xfId="0" applyFont="1" applyFill="1" applyBorder="1" applyAlignment="1">
      <alignment horizontal="center" vertical="center"/>
    </xf>
    <xf numFmtId="0" fontId="5" fillId="35" borderId="133" xfId="0" applyFont="1" applyFill="1" applyBorder="1" applyAlignment="1">
      <alignment horizontal="center" vertical="center"/>
    </xf>
    <xf numFmtId="0" fontId="5" fillId="35" borderId="134" xfId="0" applyFont="1" applyFill="1" applyBorder="1" applyAlignment="1">
      <alignment horizontal="center" vertical="center"/>
    </xf>
    <xf numFmtId="0" fontId="5" fillId="35" borderId="1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8" fillId="35" borderId="118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center" vertical="center" wrapText="1"/>
    </xf>
    <xf numFmtId="0" fontId="9" fillId="35" borderId="133" xfId="0" applyFont="1" applyFill="1" applyBorder="1" applyAlignment="1">
      <alignment horizontal="center" vertical="center" wrapText="1"/>
    </xf>
    <xf numFmtId="0" fontId="5" fillId="34" borderId="136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37" xfId="0" applyFont="1" applyFill="1" applyBorder="1" applyAlignment="1">
      <alignment horizontal="center" vertical="center"/>
    </xf>
    <xf numFmtId="0" fontId="5" fillId="34" borderId="138" xfId="0" applyFont="1" applyFill="1" applyBorder="1" applyAlignment="1">
      <alignment horizontal="center" vertical="center"/>
    </xf>
    <xf numFmtId="0" fontId="5" fillId="34" borderId="139" xfId="0" applyFont="1" applyFill="1" applyBorder="1" applyAlignment="1">
      <alignment horizontal="center" vertical="center"/>
    </xf>
    <xf numFmtId="0" fontId="5" fillId="34" borderId="140" xfId="0" applyFont="1" applyFill="1" applyBorder="1" applyAlignment="1">
      <alignment horizontal="center" vertical="center"/>
    </xf>
    <xf numFmtId="0" fontId="5" fillId="34" borderId="141" xfId="0" applyFont="1" applyFill="1" applyBorder="1" applyAlignment="1">
      <alignment horizontal="center" vertical="center"/>
    </xf>
    <xf numFmtId="0" fontId="5" fillId="34" borderId="142" xfId="0" applyFont="1" applyFill="1" applyBorder="1" applyAlignment="1">
      <alignment horizontal="center" vertical="center"/>
    </xf>
    <xf numFmtId="0" fontId="5" fillId="34" borderId="143" xfId="0" applyFont="1" applyFill="1" applyBorder="1" applyAlignment="1">
      <alignment horizontal="center" vertical="center"/>
    </xf>
    <xf numFmtId="0" fontId="5" fillId="34" borderId="144" xfId="0" applyFont="1" applyFill="1" applyBorder="1" applyAlignment="1">
      <alignment horizontal="center" vertical="center"/>
    </xf>
    <xf numFmtId="0" fontId="5" fillId="34" borderId="145" xfId="0" applyFont="1" applyFill="1" applyBorder="1" applyAlignment="1">
      <alignment horizontal="center" vertical="center" wrapText="1"/>
    </xf>
    <xf numFmtId="0" fontId="5" fillId="34" borderId="146" xfId="0" applyFont="1" applyFill="1" applyBorder="1" applyAlignment="1">
      <alignment horizontal="center" vertical="center"/>
    </xf>
    <xf numFmtId="0" fontId="5" fillId="34" borderId="147" xfId="0" applyFont="1" applyFill="1" applyBorder="1" applyAlignment="1">
      <alignment horizontal="center" vertical="center"/>
    </xf>
    <xf numFmtId="0" fontId="5" fillId="34" borderId="148" xfId="0" applyFont="1" applyFill="1" applyBorder="1" applyAlignment="1">
      <alignment horizontal="center" vertical="center"/>
    </xf>
    <xf numFmtId="0" fontId="0" fillId="34" borderId="149" xfId="0" applyFill="1" applyBorder="1" applyAlignment="1">
      <alignment vertical="center"/>
    </xf>
    <xf numFmtId="0" fontId="0" fillId="34" borderId="150" xfId="0" applyFill="1" applyBorder="1" applyAlignment="1">
      <alignment vertical="center"/>
    </xf>
    <xf numFmtId="0" fontId="0" fillId="34" borderId="151" xfId="0" applyFill="1" applyBorder="1" applyAlignment="1">
      <alignment vertical="center"/>
    </xf>
    <xf numFmtId="0" fontId="4" fillId="34" borderId="152" xfId="0" applyFont="1" applyFill="1" applyBorder="1" applyAlignment="1">
      <alignment horizontal="center" vertical="center"/>
    </xf>
    <xf numFmtId="0" fontId="0" fillId="34" borderId="153" xfId="0" applyFill="1" applyBorder="1" applyAlignment="1">
      <alignment vertical="center"/>
    </xf>
    <xf numFmtId="0" fontId="4" fillId="34" borderId="154" xfId="0" applyFont="1" applyFill="1" applyBorder="1" applyAlignment="1">
      <alignment horizontal="center" vertical="center"/>
    </xf>
    <xf numFmtId="0" fontId="0" fillId="34" borderId="155" xfId="0" applyFill="1" applyBorder="1" applyAlignment="1">
      <alignment vertical="center"/>
    </xf>
    <xf numFmtId="0" fontId="0" fillId="35" borderId="35" xfId="0" applyFill="1" applyBorder="1" applyAlignment="1">
      <alignment vertical="center"/>
    </xf>
    <xf numFmtId="0" fontId="0" fillId="35" borderId="119" xfId="0" applyFill="1" applyBorder="1" applyAlignment="1">
      <alignment vertical="center"/>
    </xf>
    <xf numFmtId="0" fontId="0" fillId="35" borderId="156" xfId="0" applyFill="1" applyBorder="1" applyAlignment="1">
      <alignment vertical="center"/>
    </xf>
    <xf numFmtId="0" fontId="0" fillId="35" borderId="36" xfId="0" applyFill="1" applyBorder="1" applyAlignment="1">
      <alignment vertical="center"/>
    </xf>
    <xf numFmtId="0" fontId="0" fillId="35" borderId="157" xfId="0" applyFill="1" applyBorder="1" applyAlignment="1">
      <alignment vertical="center"/>
    </xf>
    <xf numFmtId="0" fontId="1" fillId="35" borderId="158" xfId="0" applyFont="1" applyFill="1" applyBorder="1" applyAlignment="1">
      <alignment horizontal="center" vertical="center" wrapText="1"/>
    </xf>
    <xf numFmtId="0" fontId="1" fillId="35" borderId="90" xfId="0" applyFont="1" applyFill="1" applyBorder="1" applyAlignment="1">
      <alignment horizontal="center" vertical="center" wrapText="1"/>
    </xf>
    <xf numFmtId="0" fontId="1" fillId="35" borderId="159" xfId="0" applyFont="1" applyFill="1" applyBorder="1" applyAlignment="1">
      <alignment horizontal="center" vertical="center" wrapText="1"/>
    </xf>
    <xf numFmtId="0" fontId="8" fillId="34" borderId="145" xfId="0" applyFont="1" applyFill="1" applyBorder="1" applyAlignment="1">
      <alignment horizontal="center" vertical="center" wrapText="1"/>
    </xf>
    <xf numFmtId="0" fontId="8" fillId="34" borderId="146" xfId="0" applyFont="1" applyFill="1" applyBorder="1" applyAlignment="1">
      <alignment horizontal="center" vertical="center"/>
    </xf>
    <xf numFmtId="0" fontId="8" fillId="34" borderId="147" xfId="0" applyFont="1" applyFill="1" applyBorder="1" applyAlignment="1">
      <alignment horizontal="center" vertical="center"/>
    </xf>
    <xf numFmtId="0" fontId="1" fillId="33" borderId="106" xfId="0" applyFont="1" applyFill="1" applyBorder="1" applyAlignment="1">
      <alignment horizontal="center" vertical="center"/>
    </xf>
    <xf numFmtId="0" fontId="1" fillId="33" borderId="160" xfId="0" applyFont="1" applyFill="1" applyBorder="1" applyAlignment="1">
      <alignment horizontal="center" vertical="center"/>
    </xf>
    <xf numFmtId="0" fontId="1" fillId="33" borderId="161" xfId="0" applyFont="1" applyFill="1" applyBorder="1" applyAlignment="1">
      <alignment horizontal="center" vertical="center"/>
    </xf>
    <xf numFmtId="0" fontId="4" fillId="34" borderId="153" xfId="0" applyFont="1" applyFill="1" applyBorder="1" applyAlignment="1">
      <alignment horizontal="center" vertical="center"/>
    </xf>
    <xf numFmtId="0" fontId="5" fillId="34" borderId="162" xfId="0" applyFont="1" applyFill="1" applyBorder="1" applyAlignment="1">
      <alignment horizontal="center" vertical="center"/>
    </xf>
    <xf numFmtId="0" fontId="5" fillId="34" borderId="163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164" xfId="0" applyFont="1" applyFill="1" applyBorder="1" applyAlignment="1">
      <alignment horizontal="center" vertical="center"/>
    </xf>
    <xf numFmtId="0" fontId="5" fillId="34" borderId="149" xfId="0" applyFont="1" applyFill="1" applyBorder="1" applyAlignment="1">
      <alignment horizontal="center" vertical="center"/>
    </xf>
    <xf numFmtId="0" fontId="5" fillId="34" borderId="150" xfId="0" applyFont="1" applyFill="1" applyBorder="1" applyAlignment="1">
      <alignment horizontal="center" vertical="center"/>
    </xf>
    <xf numFmtId="0" fontId="5" fillId="34" borderId="151" xfId="0" applyFont="1" applyFill="1" applyBorder="1" applyAlignment="1">
      <alignment horizontal="center" vertical="center"/>
    </xf>
    <xf numFmtId="0" fontId="5" fillId="34" borderId="165" xfId="0" applyFont="1" applyFill="1" applyBorder="1" applyAlignment="1">
      <alignment horizontal="center" vertical="center"/>
    </xf>
    <xf numFmtId="0" fontId="5" fillId="34" borderId="166" xfId="0" applyFont="1" applyFill="1" applyBorder="1" applyAlignment="1">
      <alignment horizontal="center" vertical="center"/>
    </xf>
    <xf numFmtId="0" fontId="0" fillId="35" borderId="154" xfId="0" applyFont="1" applyFill="1" applyBorder="1" applyAlignment="1">
      <alignment horizontal="center" vertical="center"/>
    </xf>
    <xf numFmtId="0" fontId="0" fillId="35" borderId="155" xfId="0" applyFont="1" applyFill="1" applyBorder="1" applyAlignment="1">
      <alignment horizontal="center" vertical="center"/>
    </xf>
    <xf numFmtId="0" fontId="6" fillId="34" borderId="129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133" xfId="0" applyFont="1" applyFill="1" applyBorder="1" applyAlignment="1">
      <alignment horizontal="center" vertical="center" wrapText="1"/>
    </xf>
    <xf numFmtId="0" fontId="5" fillId="35" borderId="156" xfId="0" applyFont="1" applyFill="1" applyBorder="1" applyAlignment="1">
      <alignment horizontal="center" vertical="center"/>
    </xf>
    <xf numFmtId="0" fontId="5" fillId="35" borderId="157" xfId="0" applyFont="1" applyFill="1" applyBorder="1" applyAlignment="1">
      <alignment horizontal="center" vertical="center"/>
    </xf>
    <xf numFmtId="0" fontId="5" fillId="34" borderId="167" xfId="0" applyFont="1" applyFill="1" applyBorder="1" applyAlignment="1">
      <alignment horizontal="center" vertical="center"/>
    </xf>
    <xf numFmtId="0" fontId="5" fillId="34" borderId="168" xfId="0" applyFont="1" applyFill="1" applyBorder="1" applyAlignment="1">
      <alignment horizontal="center" vertical="center"/>
    </xf>
    <xf numFmtId="0" fontId="5" fillId="34" borderId="169" xfId="0" applyFont="1" applyFill="1" applyBorder="1" applyAlignment="1">
      <alignment horizontal="center" vertical="center"/>
    </xf>
    <xf numFmtId="0" fontId="5" fillId="34" borderId="170" xfId="0" applyFont="1" applyFill="1" applyBorder="1" applyAlignment="1">
      <alignment horizontal="center" vertical="center"/>
    </xf>
    <xf numFmtId="0" fontId="5" fillId="34" borderId="171" xfId="0" applyFont="1" applyFill="1" applyBorder="1" applyAlignment="1">
      <alignment horizontal="center" vertical="center"/>
    </xf>
    <xf numFmtId="0" fontId="5" fillId="34" borderId="172" xfId="0" applyFont="1" applyFill="1" applyBorder="1" applyAlignment="1">
      <alignment horizontal="center" vertical="center"/>
    </xf>
    <xf numFmtId="0" fontId="5" fillId="34" borderId="173" xfId="0" applyFont="1" applyFill="1" applyBorder="1" applyAlignment="1">
      <alignment horizontal="center" vertical="center"/>
    </xf>
    <xf numFmtId="0" fontId="5" fillId="34" borderId="174" xfId="0" applyFont="1" applyFill="1" applyBorder="1" applyAlignment="1">
      <alignment horizontal="center" vertical="center"/>
    </xf>
    <xf numFmtId="0" fontId="8" fillId="34" borderId="175" xfId="0" applyFont="1" applyFill="1" applyBorder="1" applyAlignment="1">
      <alignment horizontal="center" vertical="center" wrapText="1"/>
    </xf>
    <xf numFmtId="0" fontId="8" fillId="34" borderId="176" xfId="0" applyFont="1" applyFill="1" applyBorder="1" applyAlignment="1">
      <alignment horizontal="center" vertical="center" wrapText="1"/>
    </xf>
    <xf numFmtId="0" fontId="8" fillId="34" borderId="177" xfId="0" applyFont="1" applyFill="1" applyBorder="1" applyAlignment="1">
      <alignment horizontal="center" vertical="center" wrapText="1"/>
    </xf>
    <xf numFmtId="0" fontId="0" fillId="34" borderId="37" xfId="0" applyFill="1" applyBorder="1" applyAlignment="1">
      <alignment horizontal="center" vertical="center"/>
    </xf>
    <xf numFmtId="0" fontId="0" fillId="34" borderId="164" xfId="0" applyFill="1" applyBorder="1" applyAlignment="1">
      <alignment horizontal="center" vertical="center"/>
    </xf>
    <xf numFmtId="0" fontId="6" fillId="34" borderId="178" xfId="0" applyFont="1" applyFill="1" applyBorder="1" applyAlignment="1">
      <alignment horizontal="center" vertical="center" wrapText="1"/>
    </xf>
    <xf numFmtId="0" fontId="6" fillId="34" borderId="48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0" fillId="34" borderId="179" xfId="0" applyFill="1" applyBorder="1" applyAlignment="1">
      <alignment horizontal="center" vertical="center"/>
    </xf>
    <xf numFmtId="0" fontId="0" fillId="34" borderId="180" xfId="0" applyFill="1" applyBorder="1" applyAlignment="1">
      <alignment horizontal="center" vertical="center"/>
    </xf>
    <xf numFmtId="0" fontId="15" fillId="34" borderId="167" xfId="0" applyFont="1" applyFill="1" applyBorder="1" applyAlignment="1">
      <alignment horizontal="center" vertical="center"/>
    </xf>
    <xf numFmtId="0" fontId="15" fillId="34" borderId="149" xfId="0" applyFont="1" applyFill="1" applyBorder="1" applyAlignment="1">
      <alignment horizontal="center" vertical="center"/>
    </xf>
    <xf numFmtId="0" fontId="15" fillId="34" borderId="168" xfId="0" applyFont="1" applyFill="1" applyBorder="1" applyAlignment="1">
      <alignment horizontal="center" vertical="center"/>
    </xf>
    <xf numFmtId="0" fontId="15" fillId="34" borderId="151" xfId="0" applyFont="1" applyFill="1" applyBorder="1" applyAlignment="1">
      <alignment horizontal="center" vertical="center"/>
    </xf>
    <xf numFmtId="0" fontId="15" fillId="33" borderId="118" xfId="0" applyFont="1" applyFill="1" applyBorder="1" applyAlignment="1">
      <alignment horizontal="center" vertical="center"/>
    </xf>
    <xf numFmtId="0" fontId="15" fillId="33" borderId="35" xfId="0" applyFont="1" applyFill="1" applyBorder="1" applyAlignment="1">
      <alignment horizontal="center" vertical="center"/>
    </xf>
    <xf numFmtId="0" fontId="15" fillId="33" borderId="119" xfId="0" applyFont="1" applyFill="1" applyBorder="1" applyAlignment="1">
      <alignment horizontal="center" vertical="center"/>
    </xf>
    <xf numFmtId="0" fontId="15" fillId="33" borderId="156" xfId="0" applyFont="1" applyFill="1" applyBorder="1" applyAlignment="1">
      <alignment horizontal="center" vertical="center"/>
    </xf>
    <xf numFmtId="0" fontId="15" fillId="33" borderId="36" xfId="0" applyFont="1" applyFill="1" applyBorder="1" applyAlignment="1">
      <alignment horizontal="center" vertical="center"/>
    </xf>
    <xf numFmtId="0" fontId="15" fillId="33" borderId="157" xfId="0" applyFont="1" applyFill="1" applyBorder="1" applyAlignment="1">
      <alignment horizontal="center" vertical="center"/>
    </xf>
    <xf numFmtId="0" fontId="17" fillId="34" borderId="154" xfId="0" applyFont="1" applyFill="1" applyBorder="1" applyAlignment="1">
      <alignment horizontal="center" vertical="center" wrapText="1"/>
    </xf>
    <xf numFmtId="0" fontId="17" fillId="34" borderId="155" xfId="0" applyFont="1" applyFill="1" applyBorder="1" applyAlignment="1">
      <alignment horizontal="center" vertical="center"/>
    </xf>
    <xf numFmtId="0" fontId="17" fillId="34" borderId="37" xfId="0" applyFont="1" applyFill="1" applyBorder="1" applyAlignment="1">
      <alignment horizontal="center" vertical="center" wrapText="1"/>
    </xf>
    <xf numFmtId="0" fontId="17" fillId="34" borderId="164" xfId="0" applyFont="1" applyFill="1" applyBorder="1" applyAlignment="1">
      <alignment horizontal="center" vertical="center"/>
    </xf>
    <xf numFmtId="0" fontId="17" fillId="34" borderId="127" xfId="0" applyFont="1" applyFill="1" applyBorder="1" applyAlignment="1">
      <alignment horizontal="center" vertical="center" wrapText="1"/>
    </xf>
    <xf numFmtId="0" fontId="17" fillId="34" borderId="128" xfId="0" applyFont="1" applyFill="1" applyBorder="1" applyAlignment="1">
      <alignment horizontal="center" vertical="center"/>
    </xf>
    <xf numFmtId="0" fontId="15" fillId="37" borderId="118" xfId="0" applyFont="1" applyFill="1" applyBorder="1" applyAlignment="1">
      <alignment horizontal="center" vertical="center"/>
    </xf>
    <xf numFmtId="0" fontId="15" fillId="37" borderId="31" xfId="0" applyFont="1" applyFill="1" applyBorder="1" applyAlignment="1">
      <alignment horizontal="center" vertical="center"/>
    </xf>
    <xf numFmtId="0" fontId="15" fillId="37" borderId="133" xfId="0" applyFont="1" applyFill="1" applyBorder="1" applyAlignment="1">
      <alignment horizontal="center" vertical="center"/>
    </xf>
    <xf numFmtId="0" fontId="17" fillId="34" borderId="179" xfId="0" applyFont="1" applyFill="1" applyBorder="1" applyAlignment="1">
      <alignment horizontal="center" vertical="center" wrapText="1"/>
    </xf>
    <xf numFmtId="0" fontId="17" fillId="34" borderId="180" xfId="0" applyFont="1" applyFill="1" applyBorder="1" applyAlignment="1">
      <alignment horizontal="center" vertical="center"/>
    </xf>
    <xf numFmtId="0" fontId="15" fillId="38" borderId="119" xfId="0" applyFont="1" applyFill="1" applyBorder="1" applyAlignment="1">
      <alignment horizontal="center" vertical="center"/>
    </xf>
    <xf numFmtId="0" fontId="15" fillId="38" borderId="120" xfId="0" applyFont="1" applyFill="1" applyBorder="1" applyAlignment="1">
      <alignment horizontal="center" vertical="center"/>
    </xf>
    <xf numFmtId="0" fontId="15" fillId="38" borderId="135" xfId="0" applyFont="1" applyFill="1" applyBorder="1" applyAlignment="1">
      <alignment horizontal="center" vertical="center"/>
    </xf>
    <xf numFmtId="0" fontId="15" fillId="34" borderId="162" xfId="0" applyFont="1" applyFill="1" applyBorder="1" applyAlignment="1">
      <alignment horizontal="center" vertical="center"/>
    </xf>
    <xf numFmtId="0" fontId="15" fillId="34" borderId="163" xfId="0" applyFont="1" applyFill="1" applyBorder="1" applyAlignment="1">
      <alignment horizontal="center" vertical="center"/>
    </xf>
    <xf numFmtId="0" fontId="15" fillId="38" borderId="118" xfId="0" applyFont="1" applyFill="1" applyBorder="1" applyAlignment="1">
      <alignment horizontal="center" vertical="center"/>
    </xf>
    <xf numFmtId="0" fontId="15" fillId="38" borderId="35" xfId="0" applyFont="1" applyFill="1" applyBorder="1" applyAlignment="1">
      <alignment horizontal="center" vertical="center"/>
    </xf>
    <xf numFmtId="0" fontId="15" fillId="38" borderId="156" xfId="0" applyFont="1" applyFill="1" applyBorder="1" applyAlignment="1">
      <alignment horizontal="center" vertical="center"/>
    </xf>
    <xf numFmtId="0" fontId="15" fillId="38" borderId="36" xfId="0" applyFont="1" applyFill="1" applyBorder="1" applyAlignment="1">
      <alignment horizontal="center" vertical="center"/>
    </xf>
    <xf numFmtId="0" fontId="15" fillId="38" borderId="157" xfId="0" applyFont="1" applyFill="1" applyBorder="1" applyAlignment="1">
      <alignment horizontal="center" vertical="center"/>
    </xf>
    <xf numFmtId="0" fontId="14" fillId="34" borderId="118" xfId="0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horizontal="center" vertical="center"/>
    </xf>
    <xf numFmtId="0" fontId="14" fillId="34" borderId="119" xfId="0" applyFont="1" applyFill="1" applyBorder="1" applyAlignment="1">
      <alignment horizontal="center" vertical="center"/>
    </xf>
    <xf numFmtId="0" fontId="14" fillId="34" borderId="31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4" fillId="34" borderId="120" xfId="0" applyFont="1" applyFill="1" applyBorder="1" applyAlignment="1">
      <alignment horizontal="center" vertical="center"/>
    </xf>
    <xf numFmtId="0" fontId="14" fillId="34" borderId="133" xfId="0" applyFont="1" applyFill="1" applyBorder="1" applyAlignment="1">
      <alignment horizontal="center" vertical="center"/>
    </xf>
    <xf numFmtId="0" fontId="14" fillId="34" borderId="134" xfId="0" applyFont="1" applyFill="1" applyBorder="1" applyAlignment="1">
      <alignment horizontal="center" vertical="center"/>
    </xf>
    <xf numFmtId="0" fontId="14" fillId="34" borderId="135" xfId="0" applyFont="1" applyFill="1" applyBorder="1" applyAlignment="1">
      <alignment horizontal="center" vertical="center"/>
    </xf>
    <xf numFmtId="0" fontId="15" fillId="36" borderId="118" xfId="0" applyFont="1" applyFill="1" applyBorder="1" applyAlignment="1">
      <alignment horizontal="center" vertical="center"/>
    </xf>
    <xf numFmtId="0" fontId="0" fillId="36" borderId="35" xfId="0" applyFill="1" applyBorder="1" applyAlignment="1">
      <alignment/>
    </xf>
    <xf numFmtId="0" fontId="0" fillId="36" borderId="119" xfId="0" applyFill="1" applyBorder="1" applyAlignment="1">
      <alignment/>
    </xf>
    <xf numFmtId="0" fontId="0" fillId="36" borderId="156" xfId="0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157" xfId="0" applyFill="1" applyBorder="1" applyAlignment="1">
      <alignment/>
    </xf>
    <xf numFmtId="0" fontId="17" fillId="34" borderId="37" xfId="0" applyFont="1" applyFill="1" applyBorder="1" applyAlignment="1">
      <alignment horizontal="center" vertical="center"/>
    </xf>
    <xf numFmtId="0" fontId="15" fillId="34" borderId="175" xfId="0" applyFont="1" applyFill="1" applyBorder="1" applyAlignment="1">
      <alignment horizontal="center" vertical="center" wrapText="1"/>
    </xf>
    <xf numFmtId="0" fontId="15" fillId="34" borderId="176" xfId="0" applyFont="1" applyFill="1" applyBorder="1" applyAlignment="1">
      <alignment horizontal="center" vertical="center" wrapText="1"/>
    </xf>
    <xf numFmtId="0" fontId="15" fillId="34" borderId="177" xfId="0" applyFont="1" applyFill="1" applyBorder="1" applyAlignment="1">
      <alignment horizontal="center" vertical="center" wrapText="1"/>
    </xf>
    <xf numFmtId="0" fontId="17" fillId="35" borderId="154" xfId="0" applyFont="1" applyFill="1" applyBorder="1" applyAlignment="1">
      <alignment horizontal="center" vertical="center"/>
    </xf>
    <xf numFmtId="0" fontId="17" fillId="35" borderId="155" xfId="0" applyFont="1" applyFill="1" applyBorder="1" applyAlignment="1">
      <alignment horizontal="center" vertical="center"/>
    </xf>
    <xf numFmtId="0" fontId="15" fillId="33" borderId="158" xfId="0" applyFont="1" applyFill="1" applyBorder="1" applyAlignment="1">
      <alignment horizontal="center" vertical="center"/>
    </xf>
    <xf numFmtId="0" fontId="15" fillId="33" borderId="90" xfId="0" applyFont="1" applyFill="1" applyBorder="1" applyAlignment="1">
      <alignment horizontal="center" vertical="center"/>
    </xf>
    <xf numFmtId="0" fontId="15" fillId="33" borderId="159" xfId="0" applyFont="1" applyFill="1" applyBorder="1" applyAlignment="1">
      <alignment horizontal="center" vertical="center"/>
    </xf>
    <xf numFmtId="0" fontId="15" fillId="34" borderId="129" xfId="0" applyFont="1" applyFill="1" applyBorder="1" applyAlignment="1">
      <alignment horizontal="center" vertical="center"/>
    </xf>
    <xf numFmtId="0" fontId="15" fillId="34" borderId="130" xfId="0" applyFont="1" applyFill="1" applyBorder="1" applyAlignment="1">
      <alignment horizontal="center" vertical="center"/>
    </xf>
    <xf numFmtId="0" fontId="15" fillId="34" borderId="136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137" xfId="0" applyFont="1" applyFill="1" applyBorder="1" applyAlignment="1">
      <alignment horizontal="center" vertical="center"/>
    </xf>
    <xf numFmtId="0" fontId="15" fillId="34" borderId="131" xfId="0" applyFont="1" applyFill="1" applyBorder="1" applyAlignment="1">
      <alignment horizontal="center" vertical="center"/>
    </xf>
    <xf numFmtId="0" fontId="15" fillId="34" borderId="132" xfId="0" applyFont="1" applyFill="1" applyBorder="1" applyAlignment="1">
      <alignment horizontal="center" vertical="center"/>
    </xf>
    <xf numFmtId="0" fontId="15" fillId="34" borderId="138" xfId="0" applyFont="1" applyFill="1" applyBorder="1" applyAlignment="1">
      <alignment horizontal="center" vertical="center"/>
    </xf>
    <xf numFmtId="0" fontId="15" fillId="34" borderId="169" xfId="0" applyFont="1" applyFill="1" applyBorder="1" applyAlignment="1">
      <alignment horizontal="center" vertical="center"/>
    </xf>
    <xf numFmtId="0" fontId="15" fillId="34" borderId="170" xfId="0" applyFont="1" applyFill="1" applyBorder="1" applyAlignment="1">
      <alignment horizontal="center" vertical="center"/>
    </xf>
    <xf numFmtId="0" fontId="15" fillId="34" borderId="171" xfId="0" applyFont="1" applyFill="1" applyBorder="1" applyAlignment="1">
      <alignment horizontal="center" vertical="center"/>
    </xf>
    <xf numFmtId="0" fontId="15" fillId="34" borderId="172" xfId="0" applyFont="1" applyFill="1" applyBorder="1" applyAlignment="1">
      <alignment horizontal="center" vertical="center"/>
    </xf>
    <xf numFmtId="0" fontId="15" fillId="34" borderId="173" xfId="0" applyFont="1" applyFill="1" applyBorder="1" applyAlignment="1">
      <alignment horizontal="center" vertical="center"/>
    </xf>
    <xf numFmtId="0" fontId="15" fillId="34" borderId="174" xfId="0" applyFont="1" applyFill="1" applyBorder="1" applyAlignment="1">
      <alignment horizontal="center" vertical="center"/>
    </xf>
    <xf numFmtId="0" fontId="15" fillId="34" borderId="165" xfId="0" applyFont="1" applyFill="1" applyBorder="1" applyAlignment="1">
      <alignment horizontal="center" vertical="center"/>
    </xf>
    <xf numFmtId="0" fontId="15" fillId="34" borderId="166" xfId="0" applyFont="1" applyFill="1" applyBorder="1" applyAlignment="1">
      <alignment horizontal="center" vertical="center"/>
    </xf>
    <xf numFmtId="0" fontId="16" fillId="34" borderId="178" xfId="0" applyFont="1" applyFill="1" applyBorder="1" applyAlignment="1">
      <alignment horizontal="center" vertical="center" wrapText="1"/>
    </xf>
    <xf numFmtId="0" fontId="16" fillId="34" borderId="48" xfId="0" applyFont="1" applyFill="1" applyBorder="1" applyAlignment="1">
      <alignment horizontal="center" vertical="center" wrapText="1"/>
    </xf>
    <xf numFmtId="0" fontId="16" fillId="34" borderId="49" xfId="0" applyFont="1" applyFill="1" applyBorder="1" applyAlignment="1">
      <alignment horizontal="center" vertical="center" wrapText="1"/>
    </xf>
    <xf numFmtId="0" fontId="16" fillId="34" borderId="129" xfId="0" applyFont="1" applyFill="1" applyBorder="1" applyAlignment="1">
      <alignment horizontal="center" vertical="center" wrapText="1"/>
    </xf>
    <xf numFmtId="0" fontId="16" fillId="34" borderId="31" xfId="0" applyFont="1" applyFill="1" applyBorder="1" applyAlignment="1">
      <alignment horizontal="center" vertical="center" wrapText="1"/>
    </xf>
    <xf numFmtId="0" fontId="16" fillId="34" borderId="133" xfId="0" applyFont="1" applyFill="1" applyBorder="1" applyAlignment="1">
      <alignment horizontal="center" vertical="center" wrapText="1"/>
    </xf>
    <xf numFmtId="0" fontId="15" fillId="37" borderId="35" xfId="0" applyFont="1" applyFill="1" applyBorder="1" applyAlignment="1">
      <alignment horizontal="center" vertical="center"/>
    </xf>
    <xf numFmtId="0" fontId="15" fillId="37" borderId="119" xfId="0" applyFont="1" applyFill="1" applyBorder="1" applyAlignment="1">
      <alignment horizontal="center" vertical="center"/>
    </xf>
    <xf numFmtId="0" fontId="15" fillId="37" borderId="156" xfId="0" applyFont="1" applyFill="1" applyBorder="1" applyAlignment="1">
      <alignment horizontal="center" vertical="center"/>
    </xf>
    <xf numFmtId="0" fontId="15" fillId="37" borderId="36" xfId="0" applyFont="1" applyFill="1" applyBorder="1" applyAlignment="1">
      <alignment horizontal="center" vertical="center"/>
    </xf>
    <xf numFmtId="0" fontId="15" fillId="37" borderId="157" xfId="0" applyFont="1" applyFill="1" applyBorder="1" applyAlignment="1">
      <alignment horizontal="center" vertical="center"/>
    </xf>
    <xf numFmtId="0" fontId="17" fillId="34" borderId="152" xfId="0" applyFont="1" applyFill="1" applyBorder="1" applyAlignment="1">
      <alignment horizontal="center" vertical="center"/>
    </xf>
    <xf numFmtId="0" fontId="17" fillId="34" borderId="153" xfId="0" applyFont="1" applyFill="1" applyBorder="1" applyAlignment="1">
      <alignment horizontal="center" vertical="center"/>
    </xf>
    <xf numFmtId="0" fontId="12" fillId="33" borderId="106" xfId="0" applyFont="1" applyFill="1" applyBorder="1" applyAlignment="1">
      <alignment horizontal="center" vertical="center"/>
    </xf>
    <xf numFmtId="0" fontId="12" fillId="33" borderId="160" xfId="0" applyFont="1" applyFill="1" applyBorder="1" applyAlignment="1">
      <alignment horizontal="center" vertical="center"/>
    </xf>
    <xf numFmtId="0" fontId="12" fillId="33" borderId="161" xfId="0" applyFont="1" applyFill="1" applyBorder="1" applyAlignment="1">
      <alignment horizontal="center" vertical="center"/>
    </xf>
    <xf numFmtId="0" fontId="17" fillId="34" borderId="125" xfId="0" applyFont="1" applyFill="1" applyBorder="1" applyAlignment="1">
      <alignment horizontal="center" vertical="center" wrapText="1"/>
    </xf>
    <xf numFmtId="0" fontId="17" fillId="34" borderId="126" xfId="0" applyFont="1" applyFill="1" applyBorder="1" applyAlignment="1">
      <alignment horizontal="center" vertical="center"/>
    </xf>
    <xf numFmtId="0" fontId="15" fillId="34" borderId="148" xfId="0" applyFont="1" applyFill="1" applyBorder="1" applyAlignment="1">
      <alignment horizontal="center" vertical="center"/>
    </xf>
    <xf numFmtId="0" fontId="15" fillId="34" borderId="15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view="pageBreakPreview" zoomScaleSheetLayoutView="100" zoomScalePageLayoutView="0" workbookViewId="0" topLeftCell="A1">
      <pane xSplit="3" ySplit="5" topLeftCell="M3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V57" sqref="V57"/>
    </sheetView>
  </sheetViews>
  <sheetFormatPr defaultColWidth="11.421875" defaultRowHeight="12.75"/>
  <cols>
    <col min="1" max="1" width="11.28125" style="0" customWidth="1"/>
    <col min="2" max="2" width="24.57421875" style="0" customWidth="1"/>
    <col min="3" max="3" width="29.28125" style="0" customWidth="1"/>
    <col min="16" max="16" width="11.421875" style="47" customWidth="1"/>
    <col min="17" max="22" width="7.57421875" style="0" customWidth="1"/>
  </cols>
  <sheetData>
    <row r="1" spans="1:22" ht="17.25" thickTop="1">
      <c r="A1" s="239" t="s">
        <v>9</v>
      </c>
      <c r="B1" s="240"/>
      <c r="C1" s="241"/>
      <c r="D1" s="240" t="s">
        <v>152</v>
      </c>
      <c r="E1" s="240"/>
      <c r="F1" s="240"/>
      <c r="G1" s="240"/>
      <c r="H1" s="240"/>
      <c r="I1" s="240"/>
      <c r="J1" s="240"/>
      <c r="K1" s="33"/>
      <c r="L1" s="33"/>
      <c r="M1" s="239" t="s">
        <v>162</v>
      </c>
      <c r="N1" s="286"/>
      <c r="O1" s="287"/>
      <c r="P1" s="261" t="s">
        <v>157</v>
      </c>
      <c r="Q1" s="239" t="s">
        <v>0</v>
      </c>
      <c r="R1" s="240"/>
      <c r="S1" s="240"/>
      <c r="T1" s="240"/>
      <c r="U1" s="240"/>
      <c r="V1" s="241"/>
    </row>
    <row r="2" spans="1:22" ht="17.25" thickBot="1">
      <c r="A2" s="242"/>
      <c r="B2" s="243"/>
      <c r="C2" s="244"/>
      <c r="D2" s="260"/>
      <c r="E2" s="260"/>
      <c r="F2" s="260"/>
      <c r="G2" s="260"/>
      <c r="H2" s="260"/>
      <c r="I2" s="260"/>
      <c r="J2" s="260"/>
      <c r="K2" s="34"/>
      <c r="L2" s="34"/>
      <c r="M2" s="288"/>
      <c r="N2" s="289"/>
      <c r="O2" s="290"/>
      <c r="P2" s="262"/>
      <c r="Q2" s="242"/>
      <c r="R2" s="243"/>
      <c r="S2" s="243"/>
      <c r="T2" s="243"/>
      <c r="U2" s="243"/>
      <c r="V2" s="244"/>
    </row>
    <row r="3" spans="1:22" ht="16.5">
      <c r="A3" s="242"/>
      <c r="B3" s="243"/>
      <c r="C3" s="244"/>
      <c r="D3" s="253" t="s">
        <v>150</v>
      </c>
      <c r="E3" s="254"/>
      <c r="F3" s="264"/>
      <c r="G3" s="269" t="s">
        <v>164</v>
      </c>
      <c r="H3" s="270"/>
      <c r="I3" s="270"/>
      <c r="J3" s="270"/>
      <c r="K3" s="270"/>
      <c r="L3" s="275" t="s">
        <v>165</v>
      </c>
      <c r="M3" s="48"/>
      <c r="N3" s="278" t="s">
        <v>8</v>
      </c>
      <c r="O3" s="279"/>
      <c r="P3" s="262"/>
      <c r="Q3" s="253" t="s">
        <v>7</v>
      </c>
      <c r="R3" s="254"/>
      <c r="S3" s="233" t="s">
        <v>159</v>
      </c>
      <c r="T3" s="234"/>
      <c r="U3" s="233" t="s">
        <v>158</v>
      </c>
      <c r="V3" s="245"/>
    </row>
    <row r="4" spans="1:22" ht="16.5">
      <c r="A4" s="242"/>
      <c r="B4" s="243"/>
      <c r="C4" s="244"/>
      <c r="D4" s="265"/>
      <c r="E4" s="266"/>
      <c r="F4" s="267"/>
      <c r="G4" s="271"/>
      <c r="H4" s="272"/>
      <c r="I4" s="272"/>
      <c r="J4" s="272"/>
      <c r="K4" s="272"/>
      <c r="L4" s="276"/>
      <c r="M4" s="49" t="s">
        <v>1</v>
      </c>
      <c r="N4" s="280"/>
      <c r="O4" s="281"/>
      <c r="P4" s="262"/>
      <c r="Q4" s="255"/>
      <c r="R4" s="256"/>
      <c r="S4" s="235"/>
      <c r="T4" s="236"/>
      <c r="U4" s="235"/>
      <c r="V4" s="246"/>
    </row>
    <row r="5" spans="1:22" ht="36" customHeight="1">
      <c r="A5" s="242"/>
      <c r="B5" s="243"/>
      <c r="C5" s="244"/>
      <c r="D5" s="255"/>
      <c r="E5" s="256"/>
      <c r="F5" s="268"/>
      <c r="G5" s="273"/>
      <c r="H5" s="274"/>
      <c r="I5" s="274"/>
      <c r="J5" s="274"/>
      <c r="K5" s="274"/>
      <c r="L5" s="276"/>
      <c r="M5" s="49" t="s">
        <v>149</v>
      </c>
      <c r="N5" s="282" t="s">
        <v>2</v>
      </c>
      <c r="O5" s="284" t="s">
        <v>6</v>
      </c>
      <c r="P5" s="262"/>
      <c r="Q5" s="249" t="s">
        <v>160</v>
      </c>
      <c r="R5" s="251" t="s">
        <v>161</v>
      </c>
      <c r="S5" s="237" t="s">
        <v>160</v>
      </c>
      <c r="T5" s="237" t="s">
        <v>161</v>
      </c>
      <c r="U5" s="237" t="s">
        <v>160</v>
      </c>
      <c r="V5" s="247" t="s">
        <v>161</v>
      </c>
    </row>
    <row r="6" spans="1:22" ht="17.25" thickBot="1">
      <c r="A6" s="257"/>
      <c r="B6" s="258"/>
      <c r="C6" s="259"/>
      <c r="D6" s="29" t="s">
        <v>3</v>
      </c>
      <c r="E6" s="35" t="s">
        <v>151</v>
      </c>
      <c r="F6" s="30" t="s">
        <v>4</v>
      </c>
      <c r="G6" s="52" t="s">
        <v>153</v>
      </c>
      <c r="H6" s="53" t="s">
        <v>154</v>
      </c>
      <c r="I6" s="53" t="s">
        <v>155</v>
      </c>
      <c r="J6" s="54" t="s">
        <v>156</v>
      </c>
      <c r="K6" s="55" t="s">
        <v>1</v>
      </c>
      <c r="L6" s="277"/>
      <c r="M6" s="50"/>
      <c r="N6" s="283"/>
      <c r="O6" s="285"/>
      <c r="P6" s="263"/>
      <c r="Q6" s="250"/>
      <c r="R6" s="252"/>
      <c r="S6" s="238"/>
      <c r="T6" s="238"/>
      <c r="U6" s="238"/>
      <c r="V6" s="248"/>
    </row>
    <row r="7" spans="1:22" ht="15" customHeight="1" thickTop="1">
      <c r="A7" s="2" t="s">
        <v>10</v>
      </c>
      <c r="B7" s="23" t="s">
        <v>60</v>
      </c>
      <c r="C7" s="23" t="s">
        <v>61</v>
      </c>
      <c r="D7" s="17">
        <v>822</v>
      </c>
      <c r="E7" s="11">
        <v>815</v>
      </c>
      <c r="F7" s="12">
        <f aca="true" t="shared" si="0" ref="F7:F56">E7-D7</f>
        <v>-7</v>
      </c>
      <c r="G7" s="56">
        <v>191</v>
      </c>
      <c r="H7" s="22">
        <v>192</v>
      </c>
      <c r="I7" s="22">
        <v>208</v>
      </c>
      <c r="J7" s="22">
        <v>201</v>
      </c>
      <c r="K7" s="22">
        <f>SUM(G7:J7)</f>
        <v>792</v>
      </c>
      <c r="L7" s="58">
        <f>SUM(K7-D7)</f>
        <v>-30</v>
      </c>
      <c r="M7" s="18">
        <v>893.5</v>
      </c>
      <c r="N7" s="13">
        <v>816.5</v>
      </c>
      <c r="O7" s="19">
        <f>M7-N7</f>
        <v>77</v>
      </c>
      <c r="P7" s="43"/>
      <c r="Q7" s="66">
        <v>8.65</v>
      </c>
      <c r="R7" s="67">
        <f>O7/M7*100</f>
        <v>8.617795187465026</v>
      </c>
      <c r="S7" s="81">
        <v>1.125</v>
      </c>
      <c r="T7" s="70">
        <f>M7/K7</f>
        <v>1.1281565656565657</v>
      </c>
      <c r="U7" s="72">
        <v>26.52</v>
      </c>
      <c r="V7" s="75">
        <v>26.4</v>
      </c>
    </row>
    <row r="8" spans="1:22" ht="15" customHeight="1">
      <c r="A8" s="1" t="s">
        <v>54</v>
      </c>
      <c r="B8" s="24" t="s">
        <v>60</v>
      </c>
      <c r="C8" s="24" t="s">
        <v>142</v>
      </c>
      <c r="D8" s="20">
        <v>592</v>
      </c>
      <c r="E8" s="14">
        <v>596</v>
      </c>
      <c r="F8" s="15">
        <f t="shared" si="0"/>
        <v>4</v>
      </c>
      <c r="G8" s="57">
        <v>134</v>
      </c>
      <c r="H8" s="36">
        <v>155</v>
      </c>
      <c r="I8" s="36">
        <v>143</v>
      </c>
      <c r="J8" s="36">
        <v>143</v>
      </c>
      <c r="K8" s="36">
        <f aca="true" t="shared" si="1" ref="K8:K56">SUM(G8:J8)</f>
        <v>575</v>
      </c>
      <c r="L8" s="51">
        <f aca="true" t="shared" si="2" ref="L8:L56">SUM(K8-D8)</f>
        <v>-17</v>
      </c>
      <c r="M8" s="37">
        <v>715.5</v>
      </c>
      <c r="N8" s="16">
        <v>653.5</v>
      </c>
      <c r="O8" s="21">
        <f>M8-N8</f>
        <v>62</v>
      </c>
      <c r="P8" s="44">
        <v>17</v>
      </c>
      <c r="Q8" s="16">
        <v>8.64</v>
      </c>
      <c r="R8" s="65">
        <f>O8/M8*100</f>
        <v>8.665269042627532</v>
      </c>
      <c r="S8" s="82">
        <v>1.222</v>
      </c>
      <c r="T8" s="71">
        <f>M8/K8</f>
        <v>1.2443478260869565</v>
      </c>
      <c r="U8" s="73">
        <v>24.67</v>
      </c>
      <c r="V8" s="76">
        <v>23.96</v>
      </c>
    </row>
    <row r="9" spans="1:22" ht="15" customHeight="1">
      <c r="A9" s="2" t="s">
        <v>11</v>
      </c>
      <c r="B9" s="23" t="s">
        <v>62</v>
      </c>
      <c r="C9" s="23" t="s">
        <v>63</v>
      </c>
      <c r="D9" s="20">
        <v>308</v>
      </c>
      <c r="E9" s="14">
        <v>324</v>
      </c>
      <c r="F9" s="15">
        <f t="shared" si="0"/>
        <v>16</v>
      </c>
      <c r="G9" s="57">
        <v>83</v>
      </c>
      <c r="H9" s="36">
        <v>93</v>
      </c>
      <c r="I9" s="36">
        <v>80</v>
      </c>
      <c r="J9" s="36">
        <v>79</v>
      </c>
      <c r="K9" s="36">
        <f t="shared" si="1"/>
        <v>335</v>
      </c>
      <c r="L9" s="51">
        <f t="shared" si="2"/>
        <v>27</v>
      </c>
      <c r="M9" s="37">
        <v>399.5</v>
      </c>
      <c r="N9" s="16">
        <v>365.5</v>
      </c>
      <c r="O9" s="21">
        <f aca="true" t="shared" si="3" ref="O9:O56">M9-N9</f>
        <v>34</v>
      </c>
      <c r="P9" s="45"/>
      <c r="Q9" s="16">
        <v>8.59</v>
      </c>
      <c r="R9" s="65">
        <f aca="true" t="shared" si="4" ref="R9:R57">O9/M9*100</f>
        <v>8.51063829787234</v>
      </c>
      <c r="S9" s="82">
        <v>1.229</v>
      </c>
      <c r="T9" s="71">
        <f aca="true" t="shared" si="5" ref="T9:T56">M9/K9</f>
        <v>1.1925373134328359</v>
      </c>
      <c r="U9" s="73">
        <v>23.69</v>
      </c>
      <c r="V9" s="76">
        <v>25.77</v>
      </c>
    </row>
    <row r="10" spans="1:22" ht="15" customHeight="1">
      <c r="A10" s="1" t="s">
        <v>41</v>
      </c>
      <c r="B10" s="24" t="s">
        <v>119</v>
      </c>
      <c r="C10" s="24" t="s">
        <v>120</v>
      </c>
      <c r="D10" s="20">
        <v>346</v>
      </c>
      <c r="E10" s="14">
        <v>336</v>
      </c>
      <c r="F10" s="15">
        <f t="shared" si="0"/>
        <v>-10</v>
      </c>
      <c r="G10" s="57">
        <v>82</v>
      </c>
      <c r="H10" s="36">
        <v>81</v>
      </c>
      <c r="I10" s="36">
        <v>76</v>
      </c>
      <c r="J10" s="36">
        <v>86</v>
      </c>
      <c r="K10" s="36">
        <f t="shared" si="1"/>
        <v>325</v>
      </c>
      <c r="L10" s="51">
        <f t="shared" si="2"/>
        <v>-21</v>
      </c>
      <c r="M10" s="37">
        <v>408.5</v>
      </c>
      <c r="N10" s="16">
        <v>372.5</v>
      </c>
      <c r="O10" s="21">
        <f t="shared" si="3"/>
        <v>36</v>
      </c>
      <c r="P10" s="44"/>
      <c r="Q10" s="16">
        <v>8.8</v>
      </c>
      <c r="R10" s="65">
        <f t="shared" si="4"/>
        <v>8.812729498164016</v>
      </c>
      <c r="S10" s="82">
        <v>1.249</v>
      </c>
      <c r="T10" s="71">
        <f t="shared" si="5"/>
        <v>1.256923076923077</v>
      </c>
      <c r="U10" s="73">
        <v>23.07</v>
      </c>
      <c r="V10" s="76">
        <v>23.21</v>
      </c>
    </row>
    <row r="11" spans="1:22" ht="15" customHeight="1">
      <c r="A11" s="2" t="s">
        <v>12</v>
      </c>
      <c r="B11" s="23" t="s">
        <v>64</v>
      </c>
      <c r="C11" s="23" t="s">
        <v>65</v>
      </c>
      <c r="D11" s="20">
        <v>376</v>
      </c>
      <c r="E11" s="14">
        <v>393</v>
      </c>
      <c r="F11" s="15">
        <f t="shared" si="0"/>
        <v>17</v>
      </c>
      <c r="G11" s="57">
        <v>104</v>
      </c>
      <c r="H11" s="36">
        <v>115</v>
      </c>
      <c r="I11" s="36">
        <v>95</v>
      </c>
      <c r="J11" s="36">
        <v>96</v>
      </c>
      <c r="K11" s="36">
        <f t="shared" si="1"/>
        <v>410</v>
      </c>
      <c r="L11" s="51">
        <f t="shared" si="2"/>
        <v>34</v>
      </c>
      <c r="M11" s="37">
        <v>493</v>
      </c>
      <c r="N11" s="16">
        <v>450</v>
      </c>
      <c r="O11" s="21">
        <f t="shared" si="3"/>
        <v>43</v>
      </c>
      <c r="P11" s="45"/>
      <c r="Q11" s="16">
        <v>8.66</v>
      </c>
      <c r="R11" s="65">
        <f t="shared" si="4"/>
        <v>8.72210953346856</v>
      </c>
      <c r="S11" s="82">
        <v>1.182</v>
      </c>
      <c r="T11" s="71">
        <f t="shared" si="5"/>
        <v>1.2024390243902439</v>
      </c>
      <c r="U11" s="73">
        <v>25.07</v>
      </c>
      <c r="V11" s="76">
        <v>24.12</v>
      </c>
    </row>
    <row r="12" spans="1:22" ht="15" customHeight="1">
      <c r="A12" s="1" t="s">
        <v>35</v>
      </c>
      <c r="B12" s="24" t="s">
        <v>107</v>
      </c>
      <c r="C12" s="24" t="s">
        <v>108</v>
      </c>
      <c r="D12" s="20">
        <v>539</v>
      </c>
      <c r="E12" s="14">
        <v>530</v>
      </c>
      <c r="F12" s="15">
        <f t="shared" si="0"/>
        <v>-9</v>
      </c>
      <c r="G12" s="57">
        <v>133</v>
      </c>
      <c r="H12" s="36">
        <v>110</v>
      </c>
      <c r="I12" s="36">
        <v>153</v>
      </c>
      <c r="J12" s="36">
        <v>131</v>
      </c>
      <c r="K12" s="36">
        <f t="shared" si="1"/>
        <v>527</v>
      </c>
      <c r="L12" s="51">
        <f t="shared" si="2"/>
        <v>-12</v>
      </c>
      <c r="M12" s="37">
        <v>652.5</v>
      </c>
      <c r="N12" s="16">
        <v>596.5</v>
      </c>
      <c r="O12" s="21">
        <f t="shared" si="3"/>
        <v>56</v>
      </c>
      <c r="P12" s="44">
        <v>49</v>
      </c>
      <c r="Q12" s="16">
        <v>8.59</v>
      </c>
      <c r="R12" s="65">
        <f t="shared" si="4"/>
        <v>8.582375478927203</v>
      </c>
      <c r="S12" s="82">
        <v>1.252</v>
      </c>
      <c r="T12" s="71">
        <f t="shared" si="5"/>
        <v>1.2381404174573054</v>
      </c>
      <c r="U12" s="73">
        <v>23.43</v>
      </c>
      <c r="V12" s="76">
        <v>23.95</v>
      </c>
    </row>
    <row r="13" spans="1:22" ht="15" customHeight="1">
      <c r="A13" s="1" t="s">
        <v>52</v>
      </c>
      <c r="B13" s="24" t="s">
        <v>138</v>
      </c>
      <c r="C13" s="32" t="s">
        <v>139</v>
      </c>
      <c r="D13" s="20">
        <v>342</v>
      </c>
      <c r="E13" s="14">
        <v>334</v>
      </c>
      <c r="F13" s="15">
        <f t="shared" si="0"/>
        <v>-8</v>
      </c>
      <c r="G13" s="57">
        <v>77</v>
      </c>
      <c r="H13" s="36">
        <v>84</v>
      </c>
      <c r="I13" s="36">
        <v>92</v>
      </c>
      <c r="J13" s="36">
        <v>78</v>
      </c>
      <c r="K13" s="36">
        <f t="shared" si="1"/>
        <v>331</v>
      </c>
      <c r="L13" s="51">
        <f t="shared" si="2"/>
        <v>-11</v>
      </c>
      <c r="M13" s="37">
        <v>412.5</v>
      </c>
      <c r="N13" s="16">
        <v>377.5</v>
      </c>
      <c r="O13" s="21">
        <f t="shared" si="3"/>
        <v>35</v>
      </c>
      <c r="P13" s="44"/>
      <c r="Q13" s="16">
        <v>8.85</v>
      </c>
      <c r="R13" s="65">
        <f t="shared" si="4"/>
        <v>8.484848484848486</v>
      </c>
      <c r="S13" s="82">
        <v>1.206</v>
      </c>
      <c r="T13" s="71">
        <f t="shared" si="5"/>
        <v>1.2462235649546827</v>
      </c>
      <c r="U13" s="73">
        <v>24.43</v>
      </c>
      <c r="V13" s="76">
        <v>23.64</v>
      </c>
    </row>
    <row r="14" spans="1:22" ht="15" customHeight="1">
      <c r="A14" s="1" t="s">
        <v>43</v>
      </c>
      <c r="B14" s="24" t="s">
        <v>122</v>
      </c>
      <c r="C14" s="24" t="s">
        <v>123</v>
      </c>
      <c r="D14" s="20">
        <v>455</v>
      </c>
      <c r="E14" s="14">
        <v>436</v>
      </c>
      <c r="F14" s="15">
        <f t="shared" si="0"/>
        <v>-19</v>
      </c>
      <c r="G14" s="57">
        <v>97</v>
      </c>
      <c r="H14" s="36">
        <v>109</v>
      </c>
      <c r="I14" s="36">
        <v>106</v>
      </c>
      <c r="J14" s="36">
        <v>126</v>
      </c>
      <c r="K14" s="36">
        <f t="shared" si="1"/>
        <v>438</v>
      </c>
      <c r="L14" s="51">
        <f t="shared" si="2"/>
        <v>-17</v>
      </c>
      <c r="M14" s="37">
        <v>509</v>
      </c>
      <c r="N14" s="16">
        <v>465</v>
      </c>
      <c r="O14" s="21">
        <f t="shared" si="3"/>
        <v>44</v>
      </c>
      <c r="P14" s="44"/>
      <c r="Q14" s="16">
        <v>8.61</v>
      </c>
      <c r="R14" s="65">
        <f t="shared" si="4"/>
        <v>8.644400785854616</v>
      </c>
      <c r="S14" s="82">
        <v>1.162</v>
      </c>
      <c r="T14" s="71">
        <f t="shared" si="5"/>
        <v>1.1621004566210045</v>
      </c>
      <c r="U14" s="73">
        <v>25.28</v>
      </c>
      <c r="V14" s="76">
        <v>25.76</v>
      </c>
    </row>
    <row r="15" spans="1:22" ht="15" customHeight="1">
      <c r="A15" s="1" t="s">
        <v>59</v>
      </c>
      <c r="B15" s="24" t="s">
        <v>122</v>
      </c>
      <c r="C15" s="24" t="s">
        <v>126</v>
      </c>
      <c r="D15" s="20">
        <v>274</v>
      </c>
      <c r="E15" s="14">
        <v>274</v>
      </c>
      <c r="F15" s="15">
        <f t="shared" si="0"/>
        <v>0</v>
      </c>
      <c r="G15" s="57">
        <v>75</v>
      </c>
      <c r="H15" s="36">
        <v>72</v>
      </c>
      <c r="I15" s="36">
        <v>68</v>
      </c>
      <c r="J15" s="36">
        <v>70</v>
      </c>
      <c r="K15" s="36">
        <f t="shared" si="1"/>
        <v>285</v>
      </c>
      <c r="L15" s="51">
        <f t="shared" si="2"/>
        <v>11</v>
      </c>
      <c r="M15" s="37">
        <v>364</v>
      </c>
      <c r="N15" s="16">
        <v>333</v>
      </c>
      <c r="O15" s="21">
        <f t="shared" si="3"/>
        <v>31</v>
      </c>
      <c r="P15" s="44"/>
      <c r="Q15" s="16">
        <v>8.52</v>
      </c>
      <c r="R15" s="65">
        <f t="shared" si="4"/>
        <v>8.516483516483516</v>
      </c>
      <c r="S15" s="82">
        <v>1.328</v>
      </c>
      <c r="T15" s="71">
        <f t="shared" si="5"/>
        <v>1.2771929824561403</v>
      </c>
      <c r="U15" s="73">
        <v>22.83</v>
      </c>
      <c r="V15" s="76">
        <v>23.75</v>
      </c>
    </row>
    <row r="16" spans="1:22" ht="15" customHeight="1">
      <c r="A16" s="1" t="s">
        <v>16</v>
      </c>
      <c r="B16" s="24" t="s">
        <v>72</v>
      </c>
      <c r="C16" s="24" t="s">
        <v>73</v>
      </c>
      <c r="D16" s="20">
        <v>417</v>
      </c>
      <c r="E16" s="14">
        <v>418</v>
      </c>
      <c r="F16" s="15">
        <f t="shared" si="0"/>
        <v>1</v>
      </c>
      <c r="G16" s="57">
        <v>99</v>
      </c>
      <c r="H16" s="36">
        <v>91</v>
      </c>
      <c r="I16" s="36">
        <v>105</v>
      </c>
      <c r="J16" s="36">
        <v>105</v>
      </c>
      <c r="K16" s="36">
        <f t="shared" si="1"/>
        <v>400</v>
      </c>
      <c r="L16" s="51">
        <f t="shared" si="2"/>
        <v>-17</v>
      </c>
      <c r="M16" s="37">
        <v>481.5</v>
      </c>
      <c r="N16" s="16">
        <v>440.5</v>
      </c>
      <c r="O16" s="21">
        <f t="shared" si="3"/>
        <v>41</v>
      </c>
      <c r="P16" s="44"/>
      <c r="Q16" s="16">
        <v>8.42</v>
      </c>
      <c r="R16" s="65">
        <f t="shared" si="4"/>
        <v>8.515057113187954</v>
      </c>
      <c r="S16" s="82">
        <v>1.21</v>
      </c>
      <c r="T16" s="71">
        <f t="shared" si="5"/>
        <v>1.20375</v>
      </c>
      <c r="U16" s="73">
        <v>24.53</v>
      </c>
      <c r="V16" s="76">
        <v>25</v>
      </c>
    </row>
    <row r="17" spans="1:22" ht="15" customHeight="1">
      <c r="A17" s="1" t="s">
        <v>33</v>
      </c>
      <c r="B17" s="24" t="s">
        <v>72</v>
      </c>
      <c r="C17" s="24" t="s">
        <v>105</v>
      </c>
      <c r="D17" s="20">
        <v>430</v>
      </c>
      <c r="E17" s="14">
        <v>413</v>
      </c>
      <c r="F17" s="15">
        <f t="shared" si="0"/>
        <v>-17</v>
      </c>
      <c r="G17" s="57">
        <v>102</v>
      </c>
      <c r="H17" s="36">
        <v>98</v>
      </c>
      <c r="I17" s="36">
        <v>117</v>
      </c>
      <c r="J17" s="36">
        <v>105</v>
      </c>
      <c r="K17" s="36">
        <f t="shared" si="1"/>
        <v>422</v>
      </c>
      <c r="L17" s="51">
        <f t="shared" si="2"/>
        <v>-8</v>
      </c>
      <c r="M17" s="37">
        <v>685</v>
      </c>
      <c r="N17" s="16">
        <v>626</v>
      </c>
      <c r="O17" s="21">
        <f t="shared" si="3"/>
        <v>59</v>
      </c>
      <c r="P17" s="44">
        <f>110+72</f>
        <v>182</v>
      </c>
      <c r="Q17" s="16">
        <v>8.61</v>
      </c>
      <c r="R17" s="65">
        <f t="shared" si="4"/>
        <v>8.613138686131387</v>
      </c>
      <c r="S17" s="82">
        <v>1.593</v>
      </c>
      <c r="T17" s="71">
        <f t="shared" si="5"/>
        <v>1.6232227488151658</v>
      </c>
      <c r="U17" s="73">
        <v>21.5</v>
      </c>
      <c r="V17" s="76">
        <v>20.1</v>
      </c>
    </row>
    <row r="18" spans="1:22" ht="15" customHeight="1">
      <c r="A18" s="1" t="s">
        <v>14</v>
      </c>
      <c r="B18" s="24" t="s">
        <v>68</v>
      </c>
      <c r="C18" s="24" t="s">
        <v>69</v>
      </c>
      <c r="D18" s="20">
        <v>619</v>
      </c>
      <c r="E18" s="14">
        <v>607</v>
      </c>
      <c r="F18" s="15">
        <f t="shared" si="0"/>
        <v>-12</v>
      </c>
      <c r="G18" s="57">
        <v>166</v>
      </c>
      <c r="H18" s="36">
        <v>160</v>
      </c>
      <c r="I18" s="36">
        <v>169</v>
      </c>
      <c r="J18" s="36">
        <v>154</v>
      </c>
      <c r="K18" s="36">
        <f t="shared" si="1"/>
        <v>649</v>
      </c>
      <c r="L18" s="51">
        <f t="shared" si="2"/>
        <v>30</v>
      </c>
      <c r="M18" s="37">
        <v>846</v>
      </c>
      <c r="N18" s="16">
        <v>770</v>
      </c>
      <c r="O18" s="21">
        <f t="shared" si="3"/>
        <v>76</v>
      </c>
      <c r="P18" s="44">
        <v>57</v>
      </c>
      <c r="Q18" s="16">
        <v>8.99</v>
      </c>
      <c r="R18" s="65">
        <f t="shared" si="4"/>
        <v>8.983451536643026</v>
      </c>
      <c r="S18" s="82">
        <v>1.303</v>
      </c>
      <c r="T18" s="71">
        <f t="shared" si="5"/>
        <v>1.3035439137134053</v>
      </c>
      <c r="U18" s="73">
        <v>22.93</v>
      </c>
      <c r="V18" s="76">
        <v>23.18</v>
      </c>
    </row>
    <row r="19" spans="1:22" ht="15" customHeight="1">
      <c r="A19" s="1" t="s">
        <v>34</v>
      </c>
      <c r="B19" s="25" t="s">
        <v>68</v>
      </c>
      <c r="C19" s="25" t="s">
        <v>106</v>
      </c>
      <c r="D19" s="20">
        <v>396</v>
      </c>
      <c r="E19" s="14">
        <v>401</v>
      </c>
      <c r="F19" s="15">
        <f t="shared" si="0"/>
        <v>5</v>
      </c>
      <c r="G19" s="57">
        <v>91</v>
      </c>
      <c r="H19" s="36">
        <v>99</v>
      </c>
      <c r="I19" s="36">
        <v>89</v>
      </c>
      <c r="J19" s="36">
        <v>100</v>
      </c>
      <c r="K19" s="36">
        <f t="shared" si="1"/>
        <v>379</v>
      </c>
      <c r="L19" s="51">
        <f t="shared" si="2"/>
        <v>-17</v>
      </c>
      <c r="M19" s="37">
        <v>661.5</v>
      </c>
      <c r="N19" s="16">
        <v>605.5</v>
      </c>
      <c r="O19" s="21">
        <f t="shared" si="3"/>
        <v>56</v>
      </c>
      <c r="P19" s="44">
        <f>125+72</f>
        <v>197</v>
      </c>
      <c r="Q19" s="16">
        <v>8.4</v>
      </c>
      <c r="R19" s="65">
        <f t="shared" si="4"/>
        <v>8.465608465608465</v>
      </c>
      <c r="S19" s="82">
        <v>1.684</v>
      </c>
      <c r="T19" s="71">
        <f t="shared" si="5"/>
        <v>1.745382585751979</v>
      </c>
      <c r="U19" s="73">
        <v>19.8</v>
      </c>
      <c r="V19" s="76">
        <v>19.95</v>
      </c>
    </row>
    <row r="20" spans="1:22" ht="15" customHeight="1">
      <c r="A20" s="1" t="s">
        <v>44</v>
      </c>
      <c r="B20" s="25" t="s">
        <v>68</v>
      </c>
      <c r="C20" s="25" t="s">
        <v>124</v>
      </c>
      <c r="D20" s="20">
        <v>619</v>
      </c>
      <c r="E20" s="14">
        <v>632</v>
      </c>
      <c r="F20" s="15">
        <f t="shared" si="0"/>
        <v>13</v>
      </c>
      <c r="G20" s="57">
        <v>169</v>
      </c>
      <c r="H20" s="36">
        <v>151</v>
      </c>
      <c r="I20" s="36">
        <v>153</v>
      </c>
      <c r="J20" s="36">
        <v>163</v>
      </c>
      <c r="K20" s="36">
        <f t="shared" si="1"/>
        <v>636</v>
      </c>
      <c r="L20" s="51">
        <f t="shared" si="2"/>
        <v>17</v>
      </c>
      <c r="M20" s="37">
        <v>732.5</v>
      </c>
      <c r="N20" s="16">
        <v>669.5</v>
      </c>
      <c r="O20" s="21">
        <f t="shared" si="3"/>
        <v>63</v>
      </c>
      <c r="P20" s="44"/>
      <c r="Q20" s="16">
        <v>8.56</v>
      </c>
      <c r="R20" s="65">
        <f t="shared" si="4"/>
        <v>8.600682593856655</v>
      </c>
      <c r="S20" s="82">
        <v>1.141</v>
      </c>
      <c r="T20" s="71">
        <f t="shared" si="5"/>
        <v>1.1517295597484276</v>
      </c>
      <c r="U20" s="73">
        <v>25.79</v>
      </c>
      <c r="V20" s="76">
        <v>25.44</v>
      </c>
    </row>
    <row r="21" spans="1:22" ht="15" customHeight="1">
      <c r="A21" s="1" t="s">
        <v>55</v>
      </c>
      <c r="B21" s="25" t="s">
        <v>68</v>
      </c>
      <c r="C21" s="25" t="s">
        <v>143</v>
      </c>
      <c r="D21" s="20">
        <v>384</v>
      </c>
      <c r="E21" s="14">
        <v>405</v>
      </c>
      <c r="F21" s="15">
        <f t="shared" si="0"/>
        <v>21</v>
      </c>
      <c r="G21" s="57">
        <v>89</v>
      </c>
      <c r="H21" s="36">
        <v>86</v>
      </c>
      <c r="I21" s="36">
        <v>99</v>
      </c>
      <c r="J21" s="36">
        <v>116</v>
      </c>
      <c r="K21" s="36">
        <f t="shared" si="1"/>
        <v>390</v>
      </c>
      <c r="L21" s="51">
        <f t="shared" si="2"/>
        <v>6</v>
      </c>
      <c r="M21" s="37">
        <v>483.5</v>
      </c>
      <c r="N21" s="16">
        <v>441.5</v>
      </c>
      <c r="O21" s="21">
        <f t="shared" si="3"/>
        <v>42</v>
      </c>
      <c r="P21" s="44"/>
      <c r="Q21" s="16">
        <v>8.67</v>
      </c>
      <c r="R21" s="65">
        <f t="shared" si="4"/>
        <v>8.686659772492245</v>
      </c>
      <c r="S21" s="82">
        <v>1.246</v>
      </c>
      <c r="T21" s="71">
        <f t="shared" si="5"/>
        <v>1.2397435897435898</v>
      </c>
      <c r="U21" s="73">
        <v>24</v>
      </c>
      <c r="V21" s="76">
        <v>24.38</v>
      </c>
    </row>
    <row r="22" spans="1:22" ht="15" customHeight="1">
      <c r="A22" s="1" t="s">
        <v>15</v>
      </c>
      <c r="B22" s="25" t="s">
        <v>70</v>
      </c>
      <c r="C22" s="25" t="s">
        <v>71</v>
      </c>
      <c r="D22" s="20">
        <v>328</v>
      </c>
      <c r="E22" s="14">
        <v>354</v>
      </c>
      <c r="F22" s="15">
        <f t="shared" si="0"/>
        <v>26</v>
      </c>
      <c r="G22" s="57">
        <v>87</v>
      </c>
      <c r="H22" s="36">
        <v>93</v>
      </c>
      <c r="I22" s="36">
        <v>92</v>
      </c>
      <c r="J22" s="36">
        <v>88</v>
      </c>
      <c r="K22" s="36">
        <f t="shared" si="1"/>
        <v>360</v>
      </c>
      <c r="L22" s="51">
        <f t="shared" si="2"/>
        <v>32</v>
      </c>
      <c r="M22" s="37">
        <v>662.5</v>
      </c>
      <c r="N22" s="16">
        <v>605.5</v>
      </c>
      <c r="O22" s="21">
        <f t="shared" si="3"/>
        <v>57</v>
      </c>
      <c r="P22" s="44">
        <f>142+72</f>
        <v>214</v>
      </c>
      <c r="Q22" s="16">
        <v>8.62</v>
      </c>
      <c r="R22" s="65">
        <f t="shared" si="4"/>
        <v>8.60377358490566</v>
      </c>
      <c r="S22" s="82">
        <v>1.892</v>
      </c>
      <c r="T22" s="71">
        <f t="shared" si="5"/>
        <v>1.8402777777777777</v>
      </c>
      <c r="U22" s="73">
        <v>19.29</v>
      </c>
      <c r="V22" s="76">
        <v>20</v>
      </c>
    </row>
    <row r="23" spans="1:22" ht="15" customHeight="1">
      <c r="A23" s="1" t="s">
        <v>13</v>
      </c>
      <c r="B23" s="25" t="s">
        <v>66</v>
      </c>
      <c r="C23" s="25" t="s">
        <v>67</v>
      </c>
      <c r="D23" s="20">
        <v>533</v>
      </c>
      <c r="E23" s="14">
        <v>518</v>
      </c>
      <c r="F23" s="15">
        <f t="shared" si="0"/>
        <v>-15</v>
      </c>
      <c r="G23" s="57">
        <v>129</v>
      </c>
      <c r="H23" s="36">
        <v>128</v>
      </c>
      <c r="I23" s="36">
        <v>135</v>
      </c>
      <c r="J23" s="36">
        <v>121</v>
      </c>
      <c r="K23" s="36">
        <f t="shared" si="1"/>
        <v>513</v>
      </c>
      <c r="L23" s="51">
        <f t="shared" si="2"/>
        <v>-20</v>
      </c>
      <c r="M23" s="37">
        <v>631</v>
      </c>
      <c r="N23" s="16">
        <v>578</v>
      </c>
      <c r="O23" s="21">
        <f t="shared" si="3"/>
        <v>53</v>
      </c>
      <c r="P23" s="44"/>
      <c r="Q23" s="16">
        <v>8.4</v>
      </c>
      <c r="R23" s="65">
        <f t="shared" si="4"/>
        <v>8.399366085578446</v>
      </c>
      <c r="S23" s="82">
        <v>1.184</v>
      </c>
      <c r="T23" s="71">
        <f t="shared" si="5"/>
        <v>1.230019493177388</v>
      </c>
      <c r="U23" s="73">
        <v>25.38</v>
      </c>
      <c r="V23" s="76">
        <v>24.43</v>
      </c>
    </row>
    <row r="24" spans="1:22" ht="15" customHeight="1">
      <c r="A24" s="1" t="s">
        <v>58</v>
      </c>
      <c r="B24" s="25" t="s">
        <v>66</v>
      </c>
      <c r="C24" s="25" t="s">
        <v>148</v>
      </c>
      <c r="D24" s="20">
        <v>314</v>
      </c>
      <c r="E24" s="14">
        <v>313</v>
      </c>
      <c r="F24" s="15">
        <f t="shared" si="0"/>
        <v>-1</v>
      </c>
      <c r="G24" s="57">
        <v>78</v>
      </c>
      <c r="H24" s="36">
        <v>97</v>
      </c>
      <c r="I24" s="36">
        <v>74</v>
      </c>
      <c r="J24" s="36">
        <v>81</v>
      </c>
      <c r="K24" s="36">
        <f t="shared" si="1"/>
        <v>330</v>
      </c>
      <c r="L24" s="51">
        <f t="shared" si="2"/>
        <v>16</v>
      </c>
      <c r="M24" s="37">
        <v>561.5</v>
      </c>
      <c r="N24" s="16">
        <v>513.5</v>
      </c>
      <c r="O24" s="21">
        <f t="shared" si="3"/>
        <v>48</v>
      </c>
      <c r="P24" s="44">
        <f>72+72</f>
        <v>144</v>
      </c>
      <c r="Q24" s="16">
        <v>8.6</v>
      </c>
      <c r="R24" s="65">
        <f t="shared" si="4"/>
        <v>8.54853072128228</v>
      </c>
      <c r="S24" s="82">
        <v>1.704</v>
      </c>
      <c r="T24" s="71">
        <f t="shared" si="5"/>
        <v>1.7015151515151514</v>
      </c>
      <c r="U24" s="73">
        <v>20.93</v>
      </c>
      <c r="V24" s="76">
        <v>20.63</v>
      </c>
    </row>
    <row r="25" spans="1:22" ht="15" customHeight="1">
      <c r="A25" s="1" t="s">
        <v>46</v>
      </c>
      <c r="B25" s="25" t="s">
        <v>127</v>
      </c>
      <c r="C25" s="27" t="s">
        <v>128</v>
      </c>
      <c r="D25" s="20">
        <v>284</v>
      </c>
      <c r="E25" s="14">
        <v>265</v>
      </c>
      <c r="F25" s="15">
        <f t="shared" si="0"/>
        <v>-19</v>
      </c>
      <c r="G25" s="57">
        <v>77</v>
      </c>
      <c r="H25" s="36">
        <v>58</v>
      </c>
      <c r="I25" s="36">
        <v>74</v>
      </c>
      <c r="J25" s="36">
        <v>72</v>
      </c>
      <c r="K25" s="36">
        <f t="shared" si="1"/>
        <v>281</v>
      </c>
      <c r="L25" s="51">
        <f t="shared" si="2"/>
        <v>-3</v>
      </c>
      <c r="M25" s="37">
        <v>411</v>
      </c>
      <c r="N25" s="16">
        <v>375</v>
      </c>
      <c r="O25" s="21">
        <f t="shared" si="3"/>
        <v>36</v>
      </c>
      <c r="P25" s="44">
        <f>28+36</f>
        <v>64</v>
      </c>
      <c r="Q25" s="16">
        <v>8.76</v>
      </c>
      <c r="R25" s="65">
        <f t="shared" si="4"/>
        <v>8.75912408759124</v>
      </c>
      <c r="S25" s="82">
        <v>1.447</v>
      </c>
      <c r="T25" s="71">
        <f t="shared" si="5"/>
        <v>1.4626334519572954</v>
      </c>
      <c r="U25" s="73">
        <v>21.85</v>
      </c>
      <c r="V25" s="76">
        <v>21.62</v>
      </c>
    </row>
    <row r="26" spans="1:22" ht="15" customHeight="1">
      <c r="A26" s="1" t="s">
        <v>17</v>
      </c>
      <c r="B26" s="25" t="s">
        <v>74</v>
      </c>
      <c r="C26" s="25" t="s">
        <v>75</v>
      </c>
      <c r="D26" s="20">
        <v>320</v>
      </c>
      <c r="E26" s="14">
        <v>324</v>
      </c>
      <c r="F26" s="15">
        <f t="shared" si="0"/>
        <v>4</v>
      </c>
      <c r="G26" s="57">
        <v>70</v>
      </c>
      <c r="H26" s="36">
        <v>90</v>
      </c>
      <c r="I26" s="36">
        <v>89</v>
      </c>
      <c r="J26" s="36">
        <v>70</v>
      </c>
      <c r="K26" s="36">
        <f t="shared" si="1"/>
        <v>319</v>
      </c>
      <c r="L26" s="51">
        <f t="shared" si="2"/>
        <v>-1</v>
      </c>
      <c r="M26" s="37">
        <v>402</v>
      </c>
      <c r="N26" s="16">
        <v>367</v>
      </c>
      <c r="O26" s="21">
        <f t="shared" si="3"/>
        <v>35</v>
      </c>
      <c r="P26" s="44"/>
      <c r="Q26" s="16">
        <v>8.71</v>
      </c>
      <c r="R26" s="65">
        <f t="shared" si="4"/>
        <v>8.706467661691542</v>
      </c>
      <c r="S26" s="82">
        <v>1.256</v>
      </c>
      <c r="T26" s="71">
        <f t="shared" si="5"/>
        <v>1.2601880877742946</v>
      </c>
      <c r="U26" s="73">
        <v>22.86</v>
      </c>
      <c r="V26" s="76">
        <v>22.79</v>
      </c>
    </row>
    <row r="27" spans="1:22" ht="15" customHeight="1">
      <c r="A27" s="1" t="s">
        <v>18</v>
      </c>
      <c r="B27" s="25" t="s">
        <v>76</v>
      </c>
      <c r="C27" s="25" t="s">
        <v>77</v>
      </c>
      <c r="D27" s="20">
        <v>188</v>
      </c>
      <c r="E27" s="14">
        <v>188</v>
      </c>
      <c r="F27" s="15">
        <f t="shared" si="0"/>
        <v>0</v>
      </c>
      <c r="G27" s="57">
        <v>56</v>
      </c>
      <c r="H27" s="36">
        <v>44</v>
      </c>
      <c r="I27" s="36">
        <v>58</v>
      </c>
      <c r="J27" s="36">
        <v>47</v>
      </c>
      <c r="K27" s="36">
        <f t="shared" si="1"/>
        <v>205</v>
      </c>
      <c r="L27" s="51">
        <f t="shared" si="2"/>
        <v>17</v>
      </c>
      <c r="M27" s="37">
        <v>263.5</v>
      </c>
      <c r="N27" s="16">
        <v>241.5</v>
      </c>
      <c r="O27" s="21">
        <f t="shared" si="3"/>
        <v>22</v>
      </c>
      <c r="P27" s="44"/>
      <c r="Q27" s="16">
        <v>8.35</v>
      </c>
      <c r="R27" s="65">
        <f t="shared" si="4"/>
        <v>8.349146110056926</v>
      </c>
      <c r="S27" s="82">
        <v>1.306</v>
      </c>
      <c r="T27" s="71">
        <f t="shared" si="5"/>
        <v>1.2853658536585366</v>
      </c>
      <c r="U27" s="73">
        <v>23.5</v>
      </c>
      <c r="V27" s="76">
        <v>22.78</v>
      </c>
    </row>
    <row r="28" spans="1:22" ht="15" customHeight="1">
      <c r="A28" s="1" t="s">
        <v>56</v>
      </c>
      <c r="B28" s="25" t="s">
        <v>144</v>
      </c>
      <c r="C28" s="25" t="s">
        <v>145</v>
      </c>
      <c r="D28" s="20">
        <v>343</v>
      </c>
      <c r="E28" s="14">
        <v>326</v>
      </c>
      <c r="F28" s="15">
        <f t="shared" si="0"/>
        <v>-17</v>
      </c>
      <c r="G28" s="57">
        <v>83</v>
      </c>
      <c r="H28" s="36">
        <v>84</v>
      </c>
      <c r="I28" s="36">
        <v>89</v>
      </c>
      <c r="J28" s="36">
        <v>79</v>
      </c>
      <c r="K28" s="36">
        <f t="shared" si="1"/>
        <v>335</v>
      </c>
      <c r="L28" s="51">
        <f t="shared" si="2"/>
        <v>-8</v>
      </c>
      <c r="M28" s="37">
        <v>443</v>
      </c>
      <c r="N28" s="16">
        <v>405</v>
      </c>
      <c r="O28" s="21">
        <f t="shared" si="3"/>
        <v>38</v>
      </c>
      <c r="P28" s="44"/>
      <c r="Q28" s="16">
        <v>8.58</v>
      </c>
      <c r="R28" s="65">
        <f t="shared" si="4"/>
        <v>8.577878103837472</v>
      </c>
      <c r="S28" s="82">
        <v>1.292</v>
      </c>
      <c r="T28" s="71">
        <f t="shared" si="5"/>
        <v>1.3223880597014925</v>
      </c>
      <c r="U28" s="73">
        <v>22.87</v>
      </c>
      <c r="V28" s="76">
        <v>22.93</v>
      </c>
    </row>
    <row r="29" spans="1:22" ht="15" customHeight="1">
      <c r="A29" s="1" t="s">
        <v>19</v>
      </c>
      <c r="B29" s="25" t="s">
        <v>78</v>
      </c>
      <c r="C29" s="25" t="s">
        <v>79</v>
      </c>
      <c r="D29" s="20">
        <v>489</v>
      </c>
      <c r="E29" s="14">
        <v>492</v>
      </c>
      <c r="F29" s="15">
        <f t="shared" si="0"/>
        <v>3</v>
      </c>
      <c r="G29" s="57">
        <v>144</v>
      </c>
      <c r="H29" s="36">
        <v>115</v>
      </c>
      <c r="I29" s="36">
        <v>131</v>
      </c>
      <c r="J29" s="36">
        <v>108</v>
      </c>
      <c r="K29" s="36">
        <f t="shared" si="1"/>
        <v>498</v>
      </c>
      <c r="L29" s="51">
        <f t="shared" si="2"/>
        <v>9</v>
      </c>
      <c r="M29" s="37">
        <v>582.5</v>
      </c>
      <c r="N29" s="16">
        <v>531.5</v>
      </c>
      <c r="O29" s="21">
        <f t="shared" si="3"/>
        <v>51</v>
      </c>
      <c r="P29" s="44"/>
      <c r="Q29" s="16">
        <v>8.73</v>
      </c>
      <c r="R29" s="65">
        <f t="shared" si="4"/>
        <v>8.755364806866952</v>
      </c>
      <c r="S29" s="82">
        <v>1.172</v>
      </c>
      <c r="T29" s="71">
        <f t="shared" si="5"/>
        <v>1.1696787148594376</v>
      </c>
      <c r="U29" s="73">
        <v>24.45</v>
      </c>
      <c r="V29" s="76">
        <v>24.9</v>
      </c>
    </row>
    <row r="30" spans="1:22" ht="15" customHeight="1">
      <c r="A30" s="1" t="s">
        <v>53</v>
      </c>
      <c r="B30" s="25" t="s">
        <v>140</v>
      </c>
      <c r="C30" s="25" t="s">
        <v>141</v>
      </c>
      <c r="D30" s="20">
        <v>483</v>
      </c>
      <c r="E30" s="14">
        <v>477</v>
      </c>
      <c r="F30" s="15">
        <f t="shared" si="0"/>
        <v>-6</v>
      </c>
      <c r="G30" s="57">
        <v>132</v>
      </c>
      <c r="H30" s="36">
        <v>120</v>
      </c>
      <c r="I30" s="36">
        <v>128</v>
      </c>
      <c r="J30" s="36">
        <v>113</v>
      </c>
      <c r="K30" s="36">
        <f t="shared" si="1"/>
        <v>493</v>
      </c>
      <c r="L30" s="51">
        <f t="shared" si="2"/>
        <v>10</v>
      </c>
      <c r="M30" s="37">
        <v>588</v>
      </c>
      <c r="N30" s="16">
        <v>537</v>
      </c>
      <c r="O30" s="21">
        <f t="shared" si="3"/>
        <v>51</v>
      </c>
      <c r="P30" s="44"/>
      <c r="Q30" s="16">
        <v>8.67</v>
      </c>
      <c r="R30" s="65">
        <f t="shared" si="4"/>
        <v>8.673469387755102</v>
      </c>
      <c r="S30" s="82">
        <v>1.158</v>
      </c>
      <c r="T30" s="71">
        <f t="shared" si="5"/>
        <v>1.1926977687626774</v>
      </c>
      <c r="U30" s="73">
        <v>25.42</v>
      </c>
      <c r="V30" s="76">
        <v>24.65</v>
      </c>
    </row>
    <row r="31" spans="1:22" ht="15" customHeight="1">
      <c r="A31" s="2" t="s">
        <v>20</v>
      </c>
      <c r="B31" s="31" t="s">
        <v>80</v>
      </c>
      <c r="C31" s="31" t="s">
        <v>81</v>
      </c>
      <c r="D31" s="20">
        <v>217</v>
      </c>
      <c r="E31" s="14">
        <v>226</v>
      </c>
      <c r="F31" s="15">
        <f t="shared" si="0"/>
        <v>9</v>
      </c>
      <c r="G31" s="57">
        <v>73</v>
      </c>
      <c r="H31" s="36">
        <v>61</v>
      </c>
      <c r="I31" s="36">
        <v>59</v>
      </c>
      <c r="J31" s="36">
        <v>62</v>
      </c>
      <c r="K31" s="36">
        <f t="shared" si="1"/>
        <v>255</v>
      </c>
      <c r="L31" s="51">
        <f t="shared" si="2"/>
        <v>38</v>
      </c>
      <c r="M31" s="37">
        <v>350</v>
      </c>
      <c r="N31" s="16">
        <v>319</v>
      </c>
      <c r="O31" s="21">
        <f t="shared" si="3"/>
        <v>31</v>
      </c>
      <c r="P31" s="45"/>
      <c r="Q31" s="16">
        <v>8.95</v>
      </c>
      <c r="R31" s="65">
        <f t="shared" si="4"/>
        <v>8.857142857142856</v>
      </c>
      <c r="S31" s="82">
        <v>1.468</v>
      </c>
      <c r="T31" s="71">
        <f t="shared" si="5"/>
        <v>1.3725490196078431</v>
      </c>
      <c r="U31" s="73">
        <v>19.73</v>
      </c>
      <c r="V31" s="76">
        <v>21.25</v>
      </c>
    </row>
    <row r="32" spans="1:22" ht="15" customHeight="1">
      <c r="A32" s="1" t="s">
        <v>47</v>
      </c>
      <c r="B32" s="25" t="s">
        <v>129</v>
      </c>
      <c r="C32" s="25" t="s">
        <v>130</v>
      </c>
      <c r="D32" s="20">
        <v>347</v>
      </c>
      <c r="E32" s="14">
        <v>343</v>
      </c>
      <c r="F32" s="15">
        <f t="shared" si="0"/>
        <v>-4</v>
      </c>
      <c r="G32" s="57">
        <v>95</v>
      </c>
      <c r="H32" s="36">
        <v>65</v>
      </c>
      <c r="I32" s="36">
        <v>82</v>
      </c>
      <c r="J32" s="36">
        <v>99</v>
      </c>
      <c r="K32" s="36">
        <f t="shared" si="1"/>
        <v>341</v>
      </c>
      <c r="L32" s="51">
        <f t="shared" si="2"/>
        <v>-6</v>
      </c>
      <c r="M32" s="37">
        <v>449.5</v>
      </c>
      <c r="N32" s="16">
        <v>410.5</v>
      </c>
      <c r="O32" s="21">
        <f t="shared" si="3"/>
        <v>39</v>
      </c>
      <c r="P32" s="44">
        <v>30</v>
      </c>
      <c r="Q32" s="16">
        <v>8.57</v>
      </c>
      <c r="R32" s="65">
        <f t="shared" si="4"/>
        <v>8.676307007786429</v>
      </c>
      <c r="S32" s="82">
        <v>1.295</v>
      </c>
      <c r="T32" s="71">
        <f t="shared" si="5"/>
        <v>1.3181818181818181</v>
      </c>
      <c r="U32" s="73">
        <v>23.13</v>
      </c>
      <c r="V32" s="76">
        <v>22.73</v>
      </c>
    </row>
    <row r="33" spans="1:22" ht="15" customHeight="1">
      <c r="A33" s="1" t="s">
        <v>21</v>
      </c>
      <c r="B33" s="25" t="s">
        <v>82</v>
      </c>
      <c r="C33" s="25" t="s">
        <v>83</v>
      </c>
      <c r="D33" s="20">
        <v>605</v>
      </c>
      <c r="E33" s="14">
        <v>588</v>
      </c>
      <c r="F33" s="15">
        <f t="shared" si="0"/>
        <v>-17</v>
      </c>
      <c r="G33" s="57">
        <v>132</v>
      </c>
      <c r="H33" s="36">
        <v>145</v>
      </c>
      <c r="I33" s="36">
        <v>152</v>
      </c>
      <c r="J33" s="36">
        <v>148</v>
      </c>
      <c r="K33" s="36">
        <f t="shared" si="1"/>
        <v>577</v>
      </c>
      <c r="L33" s="51">
        <f t="shared" si="2"/>
        <v>-28</v>
      </c>
      <c r="M33" s="37">
        <v>735</v>
      </c>
      <c r="N33" s="16">
        <v>672</v>
      </c>
      <c r="O33" s="21">
        <f t="shared" si="3"/>
        <v>63</v>
      </c>
      <c r="P33" s="44">
        <v>79</v>
      </c>
      <c r="Q33" s="16">
        <v>8.58</v>
      </c>
      <c r="R33" s="65">
        <f t="shared" si="4"/>
        <v>8.571428571428571</v>
      </c>
      <c r="S33" s="82">
        <v>1.233</v>
      </c>
      <c r="T33" s="71">
        <f t="shared" si="5"/>
        <v>1.2738301559792027</v>
      </c>
      <c r="U33" s="73">
        <v>24.2</v>
      </c>
      <c r="V33" s="76">
        <v>23.08</v>
      </c>
    </row>
    <row r="34" spans="1:22" ht="15" customHeight="1">
      <c r="A34" s="1" t="s">
        <v>40</v>
      </c>
      <c r="B34" s="25" t="s">
        <v>117</v>
      </c>
      <c r="C34" s="25" t="s">
        <v>118</v>
      </c>
      <c r="D34" s="20">
        <v>402</v>
      </c>
      <c r="E34" s="14">
        <v>407</v>
      </c>
      <c r="F34" s="15">
        <f t="shared" si="0"/>
        <v>5</v>
      </c>
      <c r="G34" s="57">
        <v>108</v>
      </c>
      <c r="H34" s="36">
        <v>109</v>
      </c>
      <c r="I34" s="36">
        <v>121</v>
      </c>
      <c r="J34" s="36">
        <v>82</v>
      </c>
      <c r="K34" s="36">
        <f t="shared" si="1"/>
        <v>420</v>
      </c>
      <c r="L34" s="51">
        <f t="shared" si="2"/>
        <v>18</v>
      </c>
      <c r="M34" s="37">
        <v>537.5</v>
      </c>
      <c r="N34" s="16">
        <v>491.5</v>
      </c>
      <c r="O34" s="21">
        <f t="shared" si="3"/>
        <v>46</v>
      </c>
      <c r="P34" s="44">
        <v>12</v>
      </c>
      <c r="Q34" s="16">
        <v>8.56</v>
      </c>
      <c r="R34" s="65">
        <f t="shared" si="4"/>
        <v>8.558139534883722</v>
      </c>
      <c r="S34" s="82">
        <v>1.279</v>
      </c>
      <c r="T34" s="71">
        <f t="shared" si="5"/>
        <v>1.2797619047619047</v>
      </c>
      <c r="U34" s="73">
        <v>23.65</v>
      </c>
      <c r="V34" s="76">
        <v>23.33</v>
      </c>
    </row>
    <row r="35" spans="1:22" ht="15" customHeight="1">
      <c r="A35" s="1" t="s">
        <v>48</v>
      </c>
      <c r="B35" s="25" t="s">
        <v>131</v>
      </c>
      <c r="C35" s="25" t="s">
        <v>163</v>
      </c>
      <c r="D35" s="20">
        <v>219</v>
      </c>
      <c r="E35" s="14">
        <v>205</v>
      </c>
      <c r="F35" s="15">
        <f t="shared" si="0"/>
        <v>-14</v>
      </c>
      <c r="G35" s="57">
        <v>56</v>
      </c>
      <c r="H35" s="36">
        <v>43</v>
      </c>
      <c r="I35" s="36">
        <v>48</v>
      </c>
      <c r="J35" s="36">
        <v>48</v>
      </c>
      <c r="K35" s="36">
        <f t="shared" si="1"/>
        <v>195</v>
      </c>
      <c r="L35" s="51">
        <f t="shared" si="2"/>
        <v>-24</v>
      </c>
      <c r="M35" s="37">
        <v>268.5</v>
      </c>
      <c r="N35" s="16">
        <v>245.5</v>
      </c>
      <c r="O35" s="21">
        <f t="shared" si="3"/>
        <v>23</v>
      </c>
      <c r="P35" s="44">
        <v>26</v>
      </c>
      <c r="Q35" s="16">
        <v>8.62</v>
      </c>
      <c r="R35" s="65">
        <f t="shared" si="4"/>
        <v>8.56610800744879</v>
      </c>
      <c r="S35" s="82">
        <v>1.324</v>
      </c>
      <c r="T35" s="71">
        <f t="shared" si="5"/>
        <v>1.376923076923077</v>
      </c>
      <c r="U35" s="73">
        <v>21.9</v>
      </c>
      <c r="V35" s="76">
        <v>21.67</v>
      </c>
    </row>
    <row r="36" spans="1:22" ht="15" customHeight="1">
      <c r="A36" s="1" t="s">
        <v>22</v>
      </c>
      <c r="B36" s="25" t="s">
        <v>84</v>
      </c>
      <c r="C36" s="25" t="s">
        <v>85</v>
      </c>
      <c r="D36" s="20">
        <v>526</v>
      </c>
      <c r="E36" s="14">
        <v>524</v>
      </c>
      <c r="F36" s="15">
        <f t="shared" si="0"/>
        <v>-2</v>
      </c>
      <c r="G36" s="57">
        <v>136</v>
      </c>
      <c r="H36" s="36">
        <v>125</v>
      </c>
      <c r="I36" s="36">
        <v>122</v>
      </c>
      <c r="J36" s="36">
        <v>133</v>
      </c>
      <c r="K36" s="36">
        <f t="shared" si="1"/>
        <v>516</v>
      </c>
      <c r="L36" s="51">
        <f t="shared" si="2"/>
        <v>-10</v>
      </c>
      <c r="M36" s="37">
        <v>603</v>
      </c>
      <c r="N36" s="16">
        <v>552</v>
      </c>
      <c r="O36" s="21">
        <f t="shared" si="3"/>
        <v>51</v>
      </c>
      <c r="P36" s="44"/>
      <c r="Q36" s="16">
        <v>8.46</v>
      </c>
      <c r="R36" s="65">
        <f t="shared" si="4"/>
        <v>8.45771144278607</v>
      </c>
      <c r="S36" s="82">
        <v>1.169</v>
      </c>
      <c r="T36" s="71">
        <f t="shared" si="5"/>
        <v>1.1686046511627908</v>
      </c>
      <c r="U36" s="73">
        <v>25.05</v>
      </c>
      <c r="V36" s="76">
        <v>25.8</v>
      </c>
    </row>
    <row r="37" spans="1:22" ht="15" customHeight="1">
      <c r="A37" s="1" t="s">
        <v>23</v>
      </c>
      <c r="B37" s="25" t="s">
        <v>86</v>
      </c>
      <c r="C37" s="25" t="s">
        <v>87</v>
      </c>
      <c r="D37" s="20">
        <v>510</v>
      </c>
      <c r="E37" s="14">
        <v>504</v>
      </c>
      <c r="F37" s="15">
        <f t="shared" si="0"/>
        <v>-6</v>
      </c>
      <c r="G37" s="57">
        <v>134</v>
      </c>
      <c r="H37" s="36">
        <v>131</v>
      </c>
      <c r="I37" s="36">
        <v>126</v>
      </c>
      <c r="J37" s="36">
        <v>116</v>
      </c>
      <c r="K37" s="36">
        <f t="shared" si="1"/>
        <v>507</v>
      </c>
      <c r="L37" s="51">
        <f t="shared" si="2"/>
        <v>-3</v>
      </c>
      <c r="M37" s="37">
        <v>614</v>
      </c>
      <c r="N37" s="16">
        <v>561</v>
      </c>
      <c r="O37" s="21">
        <f t="shared" si="3"/>
        <v>53</v>
      </c>
      <c r="P37" s="44">
        <v>16</v>
      </c>
      <c r="Q37" s="16">
        <v>8.55</v>
      </c>
      <c r="R37" s="65">
        <f t="shared" si="4"/>
        <v>8.631921824104234</v>
      </c>
      <c r="S37" s="82">
        <v>1.226</v>
      </c>
      <c r="T37" s="71">
        <f t="shared" si="5"/>
        <v>1.2110453648915187</v>
      </c>
      <c r="U37" s="73">
        <v>24.29</v>
      </c>
      <c r="V37" s="76">
        <v>25.35</v>
      </c>
    </row>
    <row r="38" spans="1:22" ht="15" customHeight="1">
      <c r="A38" s="1" t="s">
        <v>24</v>
      </c>
      <c r="B38" s="25" t="s">
        <v>88</v>
      </c>
      <c r="C38" s="25" t="s">
        <v>89</v>
      </c>
      <c r="D38" s="20">
        <v>494</v>
      </c>
      <c r="E38" s="14">
        <v>489</v>
      </c>
      <c r="F38" s="15">
        <f t="shared" si="0"/>
        <v>-5</v>
      </c>
      <c r="G38" s="57">
        <v>120</v>
      </c>
      <c r="H38" s="36">
        <v>102</v>
      </c>
      <c r="I38" s="36">
        <v>143</v>
      </c>
      <c r="J38" s="36">
        <v>112</v>
      </c>
      <c r="K38" s="36">
        <f t="shared" si="1"/>
        <v>477</v>
      </c>
      <c r="L38" s="51">
        <f t="shared" si="2"/>
        <v>-17</v>
      </c>
      <c r="M38" s="37">
        <v>635.5</v>
      </c>
      <c r="N38" s="16">
        <v>583.5</v>
      </c>
      <c r="O38" s="21">
        <f t="shared" si="3"/>
        <v>52</v>
      </c>
      <c r="P38" s="44">
        <v>86</v>
      </c>
      <c r="Q38" s="16">
        <v>8.19</v>
      </c>
      <c r="R38" s="65">
        <f t="shared" si="4"/>
        <v>8.18253343823761</v>
      </c>
      <c r="S38" s="82">
        <v>1.334</v>
      </c>
      <c r="T38" s="71">
        <f t="shared" si="5"/>
        <v>1.3322851153039832</v>
      </c>
      <c r="U38" s="73">
        <v>22.45</v>
      </c>
      <c r="V38" s="76">
        <v>22.71</v>
      </c>
    </row>
    <row r="39" spans="1:22" ht="15" customHeight="1">
      <c r="A39" s="1" t="s">
        <v>25</v>
      </c>
      <c r="B39" s="25" t="s">
        <v>90</v>
      </c>
      <c r="C39" s="25" t="s">
        <v>91</v>
      </c>
      <c r="D39" s="20">
        <v>318</v>
      </c>
      <c r="E39" s="14">
        <v>330</v>
      </c>
      <c r="F39" s="15">
        <f t="shared" si="0"/>
        <v>12</v>
      </c>
      <c r="G39" s="57">
        <v>74</v>
      </c>
      <c r="H39" s="36">
        <v>75</v>
      </c>
      <c r="I39" s="36">
        <v>76</v>
      </c>
      <c r="J39" s="36">
        <v>87</v>
      </c>
      <c r="K39" s="36">
        <f t="shared" si="1"/>
        <v>312</v>
      </c>
      <c r="L39" s="51">
        <f t="shared" si="2"/>
        <v>-6</v>
      </c>
      <c r="M39" s="37">
        <v>376</v>
      </c>
      <c r="N39" s="16">
        <v>344</v>
      </c>
      <c r="O39" s="21">
        <f t="shared" si="3"/>
        <v>32</v>
      </c>
      <c r="P39" s="44"/>
      <c r="Q39" s="16">
        <v>8.64</v>
      </c>
      <c r="R39" s="65">
        <f t="shared" si="4"/>
        <v>8.51063829787234</v>
      </c>
      <c r="S39" s="82">
        <v>1.201</v>
      </c>
      <c r="T39" s="71">
        <f t="shared" si="5"/>
        <v>1.205128205128205</v>
      </c>
      <c r="U39" s="73">
        <v>24.46</v>
      </c>
      <c r="V39" s="76">
        <v>24</v>
      </c>
    </row>
    <row r="40" spans="1:22" ht="15" customHeight="1">
      <c r="A40" s="1" t="s">
        <v>26</v>
      </c>
      <c r="B40" s="25" t="s">
        <v>92</v>
      </c>
      <c r="C40" s="25" t="s">
        <v>93</v>
      </c>
      <c r="D40" s="20">
        <v>441</v>
      </c>
      <c r="E40" s="14">
        <v>454</v>
      </c>
      <c r="F40" s="15">
        <f t="shared" si="0"/>
        <v>13</v>
      </c>
      <c r="G40" s="57">
        <v>115</v>
      </c>
      <c r="H40" s="36">
        <v>111</v>
      </c>
      <c r="I40" s="36">
        <v>112</v>
      </c>
      <c r="J40" s="36">
        <v>99</v>
      </c>
      <c r="K40" s="36">
        <f t="shared" si="1"/>
        <v>437</v>
      </c>
      <c r="L40" s="51">
        <f t="shared" si="2"/>
        <v>-4</v>
      </c>
      <c r="M40" s="37">
        <v>505</v>
      </c>
      <c r="N40" s="16">
        <v>462</v>
      </c>
      <c r="O40" s="21">
        <f t="shared" si="3"/>
        <v>43</v>
      </c>
      <c r="P40" s="44"/>
      <c r="Q40" s="16">
        <v>8.51</v>
      </c>
      <c r="R40" s="65">
        <f t="shared" si="4"/>
        <v>8.514851485148515</v>
      </c>
      <c r="S40" s="82">
        <v>1.145</v>
      </c>
      <c r="T40" s="71">
        <f t="shared" si="5"/>
        <v>1.1556064073226544</v>
      </c>
      <c r="U40" s="73">
        <v>25.94</v>
      </c>
      <c r="V40" s="76">
        <v>25.71</v>
      </c>
    </row>
    <row r="41" spans="1:22" ht="15" customHeight="1">
      <c r="A41" s="1" t="s">
        <v>27</v>
      </c>
      <c r="B41" s="25" t="s">
        <v>94</v>
      </c>
      <c r="C41" s="25" t="s">
        <v>93</v>
      </c>
      <c r="D41" s="20">
        <v>283</v>
      </c>
      <c r="E41" s="14">
        <v>274</v>
      </c>
      <c r="F41" s="15">
        <f t="shared" si="0"/>
        <v>-9</v>
      </c>
      <c r="G41" s="57">
        <v>56</v>
      </c>
      <c r="H41" s="36">
        <v>70</v>
      </c>
      <c r="I41" s="36">
        <v>70</v>
      </c>
      <c r="J41" s="36">
        <v>68</v>
      </c>
      <c r="K41" s="36">
        <f t="shared" si="1"/>
        <v>264</v>
      </c>
      <c r="L41" s="51">
        <f t="shared" si="2"/>
        <v>-19</v>
      </c>
      <c r="M41" s="37">
        <v>355</v>
      </c>
      <c r="N41" s="16">
        <v>326</v>
      </c>
      <c r="O41" s="21">
        <f t="shared" si="3"/>
        <v>29</v>
      </c>
      <c r="P41" s="44">
        <v>7</v>
      </c>
      <c r="Q41" s="16">
        <v>8.09</v>
      </c>
      <c r="R41" s="65">
        <f t="shared" si="4"/>
        <v>8.169014084507042</v>
      </c>
      <c r="S41" s="82">
        <v>1.311</v>
      </c>
      <c r="T41" s="71">
        <f t="shared" si="5"/>
        <v>1.3446969696969697</v>
      </c>
      <c r="U41" s="73">
        <v>21.77</v>
      </c>
      <c r="V41" s="76">
        <v>22</v>
      </c>
    </row>
    <row r="42" spans="1:22" ht="15" customHeight="1">
      <c r="A42" s="1" t="s">
        <v>28</v>
      </c>
      <c r="B42" s="25" t="s">
        <v>95</v>
      </c>
      <c r="C42" s="25" t="s">
        <v>96</v>
      </c>
      <c r="D42" s="20">
        <v>440</v>
      </c>
      <c r="E42" s="14">
        <v>438</v>
      </c>
      <c r="F42" s="15">
        <f t="shared" si="0"/>
        <v>-2</v>
      </c>
      <c r="G42" s="57">
        <v>119</v>
      </c>
      <c r="H42" s="36">
        <v>114</v>
      </c>
      <c r="I42" s="36">
        <v>105</v>
      </c>
      <c r="J42" s="36">
        <v>123</v>
      </c>
      <c r="K42" s="36">
        <f t="shared" si="1"/>
        <v>461</v>
      </c>
      <c r="L42" s="51">
        <f t="shared" si="2"/>
        <v>21</v>
      </c>
      <c r="M42" s="37">
        <v>550</v>
      </c>
      <c r="N42" s="16">
        <v>502</v>
      </c>
      <c r="O42" s="21">
        <f t="shared" si="3"/>
        <v>48</v>
      </c>
      <c r="P42" s="44"/>
      <c r="Q42" s="16">
        <v>8.64</v>
      </c>
      <c r="R42" s="65">
        <f t="shared" si="4"/>
        <v>8.727272727272728</v>
      </c>
      <c r="S42" s="82">
        <v>1.184</v>
      </c>
      <c r="T42" s="71">
        <f t="shared" si="5"/>
        <v>1.193058568329718</v>
      </c>
      <c r="U42" s="73">
        <v>24.44</v>
      </c>
      <c r="V42" s="76">
        <v>24.26</v>
      </c>
    </row>
    <row r="43" spans="1:22" ht="15" customHeight="1">
      <c r="A43" s="1" t="s">
        <v>45</v>
      </c>
      <c r="B43" s="25" t="s">
        <v>125</v>
      </c>
      <c r="C43" s="25" t="s">
        <v>126</v>
      </c>
      <c r="D43" s="20">
        <v>521</v>
      </c>
      <c r="E43" s="14">
        <v>521</v>
      </c>
      <c r="F43" s="15">
        <f t="shared" si="0"/>
        <v>0</v>
      </c>
      <c r="G43" s="57">
        <v>128</v>
      </c>
      <c r="H43" s="36">
        <v>118</v>
      </c>
      <c r="I43" s="36">
        <v>126</v>
      </c>
      <c r="J43" s="36">
        <v>145</v>
      </c>
      <c r="K43" s="36">
        <f t="shared" si="1"/>
        <v>517</v>
      </c>
      <c r="L43" s="51">
        <f t="shared" si="2"/>
        <v>-4</v>
      </c>
      <c r="M43" s="37">
        <v>615.5</v>
      </c>
      <c r="N43" s="16">
        <v>562.5</v>
      </c>
      <c r="O43" s="21">
        <f t="shared" si="3"/>
        <v>53</v>
      </c>
      <c r="P43" s="44"/>
      <c r="Q43" s="16">
        <v>8.66</v>
      </c>
      <c r="R43" s="65">
        <f t="shared" si="4"/>
        <v>8.610885458976442</v>
      </c>
      <c r="S43" s="82">
        <v>1.131</v>
      </c>
      <c r="T43" s="71">
        <f t="shared" si="5"/>
        <v>1.190522243713733</v>
      </c>
      <c r="U43" s="73">
        <v>26.05</v>
      </c>
      <c r="V43" s="76">
        <v>24.62</v>
      </c>
    </row>
    <row r="44" spans="1:22" ht="15" customHeight="1">
      <c r="A44" s="1" t="s">
        <v>39</v>
      </c>
      <c r="B44" s="25" t="s">
        <v>115</v>
      </c>
      <c r="C44" s="25" t="s">
        <v>116</v>
      </c>
      <c r="D44" s="20">
        <v>284</v>
      </c>
      <c r="E44" s="14">
        <v>279</v>
      </c>
      <c r="F44" s="15">
        <f t="shared" si="0"/>
        <v>-5</v>
      </c>
      <c r="G44" s="57">
        <v>72</v>
      </c>
      <c r="H44" s="36">
        <v>69</v>
      </c>
      <c r="I44" s="36">
        <v>76</v>
      </c>
      <c r="J44" s="36">
        <v>68</v>
      </c>
      <c r="K44" s="36">
        <f t="shared" si="1"/>
        <v>285</v>
      </c>
      <c r="L44" s="51">
        <f t="shared" si="2"/>
        <v>1</v>
      </c>
      <c r="M44" s="37">
        <v>358</v>
      </c>
      <c r="N44" s="16">
        <v>327</v>
      </c>
      <c r="O44" s="21">
        <f t="shared" si="3"/>
        <v>31</v>
      </c>
      <c r="P44" s="44">
        <v>8</v>
      </c>
      <c r="Q44" s="16">
        <v>8.66</v>
      </c>
      <c r="R44" s="65">
        <f t="shared" si="4"/>
        <v>8.659217877094973</v>
      </c>
      <c r="S44" s="82">
        <v>1.261</v>
      </c>
      <c r="T44" s="71">
        <f t="shared" si="5"/>
        <v>1.256140350877193</v>
      </c>
      <c r="U44" s="73">
        <v>23.67</v>
      </c>
      <c r="V44" s="76">
        <v>23.75</v>
      </c>
    </row>
    <row r="45" spans="1:22" ht="15" customHeight="1">
      <c r="A45" s="1" t="s">
        <v>49</v>
      </c>
      <c r="B45" s="25" t="s">
        <v>132</v>
      </c>
      <c r="C45" s="25" t="s">
        <v>133</v>
      </c>
      <c r="D45" s="20">
        <v>357</v>
      </c>
      <c r="E45" s="14">
        <v>363</v>
      </c>
      <c r="F45" s="15">
        <f t="shared" si="0"/>
        <v>6</v>
      </c>
      <c r="G45" s="57">
        <v>86</v>
      </c>
      <c r="H45" s="36">
        <v>103</v>
      </c>
      <c r="I45" s="36">
        <v>91</v>
      </c>
      <c r="J45" s="36">
        <v>87</v>
      </c>
      <c r="K45" s="36">
        <f t="shared" si="1"/>
        <v>367</v>
      </c>
      <c r="L45" s="51">
        <f t="shared" si="2"/>
        <v>10</v>
      </c>
      <c r="M45" s="37">
        <v>460.5</v>
      </c>
      <c r="N45" s="16">
        <v>420.5</v>
      </c>
      <c r="O45" s="21">
        <f t="shared" si="3"/>
        <v>40</v>
      </c>
      <c r="P45" s="44"/>
      <c r="Q45" s="16">
        <v>8.58</v>
      </c>
      <c r="R45" s="65">
        <f t="shared" si="4"/>
        <v>8.686210640608035</v>
      </c>
      <c r="S45" s="82">
        <v>1.207</v>
      </c>
      <c r="T45" s="71">
        <f t="shared" si="5"/>
        <v>1.2547683923705721</v>
      </c>
      <c r="U45" s="73">
        <v>23.8</v>
      </c>
      <c r="V45" s="76">
        <v>22.94</v>
      </c>
    </row>
    <row r="46" spans="1:22" ht="15" customHeight="1">
      <c r="A46" s="1" t="s">
        <v>29</v>
      </c>
      <c r="B46" s="25" t="s">
        <v>97</v>
      </c>
      <c r="C46" s="25" t="s">
        <v>98</v>
      </c>
      <c r="D46" s="20">
        <v>318</v>
      </c>
      <c r="E46" s="14">
        <v>329</v>
      </c>
      <c r="F46" s="15">
        <f t="shared" si="0"/>
        <v>11</v>
      </c>
      <c r="G46" s="57">
        <v>70</v>
      </c>
      <c r="H46" s="36">
        <v>76</v>
      </c>
      <c r="I46" s="36">
        <v>79</v>
      </c>
      <c r="J46" s="36">
        <v>83</v>
      </c>
      <c r="K46" s="36">
        <f t="shared" si="1"/>
        <v>308</v>
      </c>
      <c r="L46" s="51">
        <f t="shared" si="2"/>
        <v>-10</v>
      </c>
      <c r="M46" s="37">
        <v>370</v>
      </c>
      <c r="N46" s="16">
        <v>340</v>
      </c>
      <c r="O46" s="21">
        <f t="shared" si="3"/>
        <v>30</v>
      </c>
      <c r="P46" s="44"/>
      <c r="Q46" s="16">
        <v>8.06</v>
      </c>
      <c r="R46" s="65">
        <f t="shared" si="4"/>
        <v>8.108108108108109</v>
      </c>
      <c r="S46" s="82">
        <v>1.248</v>
      </c>
      <c r="T46" s="71">
        <f t="shared" si="5"/>
        <v>1.2012987012987013</v>
      </c>
      <c r="U46" s="73">
        <v>24.46</v>
      </c>
      <c r="V46" s="76">
        <v>25.67</v>
      </c>
    </row>
    <row r="47" spans="1:22" ht="15" customHeight="1">
      <c r="A47" s="1" t="s">
        <v>57</v>
      </c>
      <c r="B47" s="25" t="s">
        <v>146</v>
      </c>
      <c r="C47" s="25" t="s">
        <v>147</v>
      </c>
      <c r="D47" s="20">
        <v>711</v>
      </c>
      <c r="E47" s="14">
        <v>707</v>
      </c>
      <c r="F47" s="15">
        <f t="shared" si="0"/>
        <v>-4</v>
      </c>
      <c r="G47" s="57">
        <v>154</v>
      </c>
      <c r="H47" s="36">
        <v>172</v>
      </c>
      <c r="I47" s="36">
        <v>191</v>
      </c>
      <c r="J47" s="36">
        <v>172</v>
      </c>
      <c r="K47" s="36">
        <f t="shared" si="1"/>
        <v>689</v>
      </c>
      <c r="L47" s="51">
        <f t="shared" si="2"/>
        <v>-22</v>
      </c>
      <c r="M47" s="37">
        <v>805.5</v>
      </c>
      <c r="N47" s="16">
        <v>736.5</v>
      </c>
      <c r="O47" s="21">
        <f t="shared" si="3"/>
        <v>69</v>
      </c>
      <c r="P47" s="44">
        <v>22</v>
      </c>
      <c r="Q47" s="16">
        <v>8.56</v>
      </c>
      <c r="R47" s="65">
        <f t="shared" si="4"/>
        <v>8.56610800744879</v>
      </c>
      <c r="S47" s="82">
        <v>1.175</v>
      </c>
      <c r="T47" s="71">
        <f t="shared" si="5"/>
        <v>1.1690856313497824</v>
      </c>
      <c r="U47" s="73">
        <v>26.33</v>
      </c>
      <c r="V47" s="76">
        <v>25.52</v>
      </c>
    </row>
    <row r="48" spans="1:22" ht="15" customHeight="1">
      <c r="A48" s="1" t="s">
        <v>36</v>
      </c>
      <c r="B48" s="25" t="s">
        <v>109</v>
      </c>
      <c r="C48" s="25" t="s">
        <v>110</v>
      </c>
      <c r="D48" s="20">
        <v>373</v>
      </c>
      <c r="E48" s="14">
        <v>363</v>
      </c>
      <c r="F48" s="15">
        <f t="shared" si="0"/>
        <v>-10</v>
      </c>
      <c r="G48" s="57">
        <v>85</v>
      </c>
      <c r="H48" s="36">
        <v>81</v>
      </c>
      <c r="I48" s="36">
        <v>94</v>
      </c>
      <c r="J48" s="36">
        <v>78</v>
      </c>
      <c r="K48" s="36">
        <f t="shared" si="1"/>
        <v>338</v>
      </c>
      <c r="L48" s="51">
        <f t="shared" si="2"/>
        <v>-35</v>
      </c>
      <c r="M48" s="37">
        <v>411.5</v>
      </c>
      <c r="N48" s="16">
        <v>377.5</v>
      </c>
      <c r="O48" s="21">
        <f t="shared" si="3"/>
        <v>34</v>
      </c>
      <c r="P48" s="44"/>
      <c r="Q48" s="16">
        <v>8.37</v>
      </c>
      <c r="R48" s="65">
        <f t="shared" si="4"/>
        <v>8.262454434993925</v>
      </c>
      <c r="S48" s="82">
        <v>1.185</v>
      </c>
      <c r="T48" s="71">
        <f t="shared" si="5"/>
        <v>1.217455621301775</v>
      </c>
      <c r="U48" s="73">
        <v>24.87</v>
      </c>
      <c r="V48" s="76">
        <v>24.14</v>
      </c>
    </row>
    <row r="49" spans="1:22" ht="15" customHeight="1">
      <c r="A49" s="1" t="s">
        <v>42</v>
      </c>
      <c r="B49" s="25" t="s">
        <v>121</v>
      </c>
      <c r="C49" s="25" t="s">
        <v>102</v>
      </c>
      <c r="D49" s="20">
        <v>481</v>
      </c>
      <c r="E49" s="14">
        <v>492</v>
      </c>
      <c r="F49" s="15">
        <f t="shared" si="0"/>
        <v>11</v>
      </c>
      <c r="G49" s="57">
        <v>138</v>
      </c>
      <c r="H49" s="36">
        <v>124</v>
      </c>
      <c r="I49" s="36">
        <v>128</v>
      </c>
      <c r="J49" s="36">
        <v>121</v>
      </c>
      <c r="K49" s="36">
        <f t="shared" si="1"/>
        <v>511</v>
      </c>
      <c r="L49" s="51">
        <f t="shared" si="2"/>
        <v>30</v>
      </c>
      <c r="M49" s="37">
        <v>592</v>
      </c>
      <c r="N49" s="16">
        <v>541</v>
      </c>
      <c r="O49" s="21">
        <f t="shared" si="3"/>
        <v>51</v>
      </c>
      <c r="P49" s="44"/>
      <c r="Q49" s="16">
        <v>8.55</v>
      </c>
      <c r="R49" s="65">
        <f t="shared" si="4"/>
        <v>8.614864864864865</v>
      </c>
      <c r="S49" s="82">
        <v>1.155</v>
      </c>
      <c r="T49" s="71">
        <f t="shared" si="5"/>
        <v>1.1585127201565557</v>
      </c>
      <c r="U49" s="73">
        <v>25.32</v>
      </c>
      <c r="V49" s="76">
        <v>25.55</v>
      </c>
    </row>
    <row r="50" spans="1:22" ht="15" customHeight="1">
      <c r="A50" s="1" t="s">
        <v>30</v>
      </c>
      <c r="B50" s="25" t="s">
        <v>99</v>
      </c>
      <c r="C50" s="25" t="s">
        <v>100</v>
      </c>
      <c r="D50" s="20">
        <v>279</v>
      </c>
      <c r="E50" s="14">
        <v>296</v>
      </c>
      <c r="F50" s="15">
        <f t="shared" si="0"/>
        <v>17</v>
      </c>
      <c r="G50" s="57">
        <v>73</v>
      </c>
      <c r="H50" s="36">
        <v>83</v>
      </c>
      <c r="I50" s="36">
        <v>64</v>
      </c>
      <c r="J50" s="36">
        <v>63</v>
      </c>
      <c r="K50" s="36">
        <f t="shared" si="1"/>
        <v>283</v>
      </c>
      <c r="L50" s="51">
        <f t="shared" si="2"/>
        <v>4</v>
      </c>
      <c r="M50" s="37">
        <v>376.5</v>
      </c>
      <c r="N50" s="16">
        <v>343.5</v>
      </c>
      <c r="O50" s="21">
        <f t="shared" si="3"/>
        <v>33</v>
      </c>
      <c r="P50" s="44">
        <v>9</v>
      </c>
      <c r="Q50" s="16">
        <v>8.64</v>
      </c>
      <c r="R50" s="65">
        <f t="shared" si="4"/>
        <v>8.764940239043826</v>
      </c>
      <c r="S50" s="82">
        <v>1.287</v>
      </c>
      <c r="T50" s="71">
        <f t="shared" si="5"/>
        <v>1.3303886925795052</v>
      </c>
      <c r="U50" s="73">
        <v>23.25</v>
      </c>
      <c r="V50" s="76">
        <v>21.77</v>
      </c>
    </row>
    <row r="51" spans="1:22" ht="15" customHeight="1">
      <c r="A51" s="1" t="s">
        <v>31</v>
      </c>
      <c r="B51" s="25" t="s">
        <v>101</v>
      </c>
      <c r="C51" s="25" t="s">
        <v>102</v>
      </c>
      <c r="D51" s="20">
        <v>434</v>
      </c>
      <c r="E51" s="14">
        <v>416</v>
      </c>
      <c r="F51" s="15">
        <f t="shared" si="0"/>
        <v>-18</v>
      </c>
      <c r="G51" s="57">
        <v>123</v>
      </c>
      <c r="H51" s="36">
        <v>109</v>
      </c>
      <c r="I51" s="36">
        <v>96</v>
      </c>
      <c r="J51" s="36">
        <v>101</v>
      </c>
      <c r="K51" s="36">
        <f t="shared" si="1"/>
        <v>429</v>
      </c>
      <c r="L51" s="51">
        <f t="shared" si="2"/>
        <v>-5</v>
      </c>
      <c r="M51" s="37">
        <v>528</v>
      </c>
      <c r="N51" s="16">
        <v>483</v>
      </c>
      <c r="O51" s="21">
        <f t="shared" si="3"/>
        <v>45</v>
      </c>
      <c r="P51" s="44">
        <v>12</v>
      </c>
      <c r="Q51" s="16">
        <v>8.52</v>
      </c>
      <c r="R51" s="65">
        <f t="shared" si="4"/>
        <v>8.522727272727272</v>
      </c>
      <c r="S51" s="82">
        <v>1.217</v>
      </c>
      <c r="T51" s="71">
        <f t="shared" si="5"/>
        <v>1.2307692307692308</v>
      </c>
      <c r="U51" s="73">
        <v>24.11</v>
      </c>
      <c r="V51" s="76">
        <v>23.83</v>
      </c>
    </row>
    <row r="52" spans="1:22" ht="15" customHeight="1">
      <c r="A52" s="1" t="s">
        <v>38</v>
      </c>
      <c r="B52" s="25" t="s">
        <v>113</v>
      </c>
      <c r="C52" s="25" t="s">
        <v>114</v>
      </c>
      <c r="D52" s="20">
        <v>482</v>
      </c>
      <c r="E52" s="14">
        <v>496</v>
      </c>
      <c r="F52" s="15">
        <f t="shared" si="0"/>
        <v>14</v>
      </c>
      <c r="G52" s="57">
        <v>110</v>
      </c>
      <c r="H52" s="36">
        <v>137</v>
      </c>
      <c r="I52" s="36">
        <v>122</v>
      </c>
      <c r="J52" s="36">
        <v>112</v>
      </c>
      <c r="K52" s="36">
        <f t="shared" si="1"/>
        <v>481</v>
      </c>
      <c r="L52" s="51">
        <f t="shared" si="2"/>
        <v>-1</v>
      </c>
      <c r="M52" s="37">
        <v>595</v>
      </c>
      <c r="N52" s="16">
        <v>545</v>
      </c>
      <c r="O52" s="21">
        <f t="shared" si="3"/>
        <v>50</v>
      </c>
      <c r="P52" s="44">
        <v>15</v>
      </c>
      <c r="Q52" s="16">
        <v>8.4</v>
      </c>
      <c r="R52" s="65">
        <f t="shared" si="4"/>
        <v>8.403361344537815</v>
      </c>
      <c r="S52" s="82">
        <v>1.234</v>
      </c>
      <c r="T52" s="71">
        <f t="shared" si="5"/>
        <v>1.237006237006237</v>
      </c>
      <c r="U52" s="73">
        <v>24.1</v>
      </c>
      <c r="V52" s="76">
        <v>24.05</v>
      </c>
    </row>
    <row r="53" spans="1:22" ht="15" customHeight="1">
      <c r="A53" s="1" t="s">
        <v>50</v>
      </c>
      <c r="B53" s="25" t="s">
        <v>134</v>
      </c>
      <c r="C53" s="25" t="s">
        <v>135</v>
      </c>
      <c r="D53" s="20">
        <v>313</v>
      </c>
      <c r="E53" s="14">
        <v>304</v>
      </c>
      <c r="F53" s="15">
        <f t="shared" si="0"/>
        <v>-9</v>
      </c>
      <c r="G53" s="57">
        <v>69</v>
      </c>
      <c r="H53" s="36">
        <v>81</v>
      </c>
      <c r="I53" s="36">
        <v>74</v>
      </c>
      <c r="J53" s="36">
        <v>77</v>
      </c>
      <c r="K53" s="36">
        <f t="shared" si="1"/>
        <v>301</v>
      </c>
      <c r="L53" s="51">
        <f t="shared" si="2"/>
        <v>-12</v>
      </c>
      <c r="M53" s="37">
        <v>415</v>
      </c>
      <c r="N53" s="16">
        <v>378</v>
      </c>
      <c r="O53" s="21">
        <f t="shared" si="3"/>
        <v>37</v>
      </c>
      <c r="P53" s="44">
        <v>29</v>
      </c>
      <c r="Q53" s="16">
        <v>8.92</v>
      </c>
      <c r="R53" s="65">
        <f t="shared" si="4"/>
        <v>8.91566265060241</v>
      </c>
      <c r="S53" s="82">
        <v>1.379</v>
      </c>
      <c r="T53" s="71">
        <f t="shared" si="5"/>
        <v>1.3787375415282392</v>
      </c>
      <c r="U53" s="73">
        <v>22.36</v>
      </c>
      <c r="V53" s="76">
        <v>21.5</v>
      </c>
    </row>
    <row r="54" spans="1:22" ht="15" customHeight="1">
      <c r="A54" s="1" t="s">
        <v>51</v>
      </c>
      <c r="B54" s="25" t="s">
        <v>136</v>
      </c>
      <c r="C54" s="25" t="s">
        <v>137</v>
      </c>
      <c r="D54" s="20">
        <v>398</v>
      </c>
      <c r="E54" s="14">
        <v>405</v>
      </c>
      <c r="F54" s="15">
        <f t="shared" si="0"/>
        <v>7</v>
      </c>
      <c r="G54" s="57">
        <v>109</v>
      </c>
      <c r="H54" s="36">
        <v>108</v>
      </c>
      <c r="I54" s="36">
        <v>109</v>
      </c>
      <c r="J54" s="36">
        <v>91</v>
      </c>
      <c r="K54" s="36">
        <f t="shared" si="1"/>
        <v>417</v>
      </c>
      <c r="L54" s="51">
        <f t="shared" si="2"/>
        <v>19</v>
      </c>
      <c r="M54" s="37">
        <v>501.5</v>
      </c>
      <c r="N54" s="16">
        <v>457.5</v>
      </c>
      <c r="O54" s="21">
        <f t="shared" si="3"/>
        <v>44</v>
      </c>
      <c r="P54" s="44"/>
      <c r="Q54" s="16">
        <v>8.77</v>
      </c>
      <c r="R54" s="65">
        <f t="shared" si="4"/>
        <v>8.773678963110667</v>
      </c>
      <c r="S54" s="82">
        <v>1.204</v>
      </c>
      <c r="T54" s="71">
        <f t="shared" si="5"/>
        <v>1.2026378896882495</v>
      </c>
      <c r="U54" s="73">
        <v>24.88</v>
      </c>
      <c r="V54" s="76">
        <v>24.53</v>
      </c>
    </row>
    <row r="55" spans="1:22" ht="15" customHeight="1">
      <c r="A55" s="1" t="s">
        <v>37</v>
      </c>
      <c r="B55" s="25" t="s">
        <v>111</v>
      </c>
      <c r="C55" s="25" t="s">
        <v>112</v>
      </c>
      <c r="D55" s="20">
        <v>671</v>
      </c>
      <c r="E55" s="14">
        <v>672</v>
      </c>
      <c r="F55" s="15">
        <f t="shared" si="0"/>
        <v>1</v>
      </c>
      <c r="G55" s="57">
        <v>159</v>
      </c>
      <c r="H55" s="36">
        <v>169</v>
      </c>
      <c r="I55" s="36">
        <v>189</v>
      </c>
      <c r="J55" s="36">
        <v>162</v>
      </c>
      <c r="K55" s="36">
        <f t="shared" si="1"/>
        <v>679</v>
      </c>
      <c r="L55" s="51">
        <f t="shared" si="2"/>
        <v>8</v>
      </c>
      <c r="M55" s="37">
        <v>762</v>
      </c>
      <c r="N55" s="16">
        <v>696</v>
      </c>
      <c r="O55" s="21">
        <f t="shared" si="3"/>
        <v>66</v>
      </c>
      <c r="P55" s="44"/>
      <c r="Q55" s="16">
        <v>8.66</v>
      </c>
      <c r="R55" s="65">
        <f t="shared" si="4"/>
        <v>8.661417322834646</v>
      </c>
      <c r="S55" s="82">
        <v>1.136</v>
      </c>
      <c r="T55" s="71">
        <f t="shared" si="5"/>
        <v>1.122238586156112</v>
      </c>
      <c r="U55" s="73">
        <v>25.81</v>
      </c>
      <c r="V55" s="76">
        <v>26.12</v>
      </c>
    </row>
    <row r="56" spans="1:22" ht="15" customHeight="1" thickBot="1">
      <c r="A56" s="1" t="s">
        <v>32</v>
      </c>
      <c r="B56" s="25" t="s">
        <v>103</v>
      </c>
      <c r="C56" s="25" t="s">
        <v>104</v>
      </c>
      <c r="D56" s="38">
        <v>325</v>
      </c>
      <c r="E56" s="39">
        <v>341</v>
      </c>
      <c r="F56" s="40">
        <f t="shared" si="0"/>
        <v>16</v>
      </c>
      <c r="G56" s="59">
        <v>97</v>
      </c>
      <c r="H56" s="60">
        <v>103</v>
      </c>
      <c r="I56" s="60">
        <v>93</v>
      </c>
      <c r="J56" s="60">
        <v>67</v>
      </c>
      <c r="K56" s="60">
        <f t="shared" si="1"/>
        <v>360</v>
      </c>
      <c r="L56" s="61">
        <f t="shared" si="2"/>
        <v>35</v>
      </c>
      <c r="M56" s="41">
        <v>440</v>
      </c>
      <c r="N56" s="42">
        <v>401</v>
      </c>
      <c r="O56" s="21">
        <f t="shared" si="3"/>
        <v>39</v>
      </c>
      <c r="P56" s="46"/>
      <c r="Q56" s="42">
        <v>8.75</v>
      </c>
      <c r="R56" s="69">
        <f t="shared" si="4"/>
        <v>8.863636363636363</v>
      </c>
      <c r="S56" s="83">
        <v>1.248</v>
      </c>
      <c r="T56" s="71">
        <f t="shared" si="5"/>
        <v>1.2222222222222223</v>
      </c>
      <c r="U56" s="74">
        <v>23.22</v>
      </c>
      <c r="V56" s="77">
        <v>24</v>
      </c>
    </row>
    <row r="57" spans="1:22" ht="15" customHeight="1" thickBot="1" thickTop="1">
      <c r="A57" s="3" t="s">
        <v>5</v>
      </c>
      <c r="B57" s="26"/>
      <c r="C57" s="26"/>
      <c r="D57" s="7">
        <f>SUM(D7:D56)</f>
        <v>20950</v>
      </c>
      <c r="E57" s="5">
        <f>SUM(E7:E56)</f>
        <v>20937</v>
      </c>
      <c r="F57" s="6">
        <f>SUM(E57-D57)</f>
        <v>-13</v>
      </c>
      <c r="G57" s="62">
        <f aca="true" t="shared" si="6" ref="G57:P57">SUM(G7:G56)</f>
        <v>5239</v>
      </c>
      <c r="H57" s="63">
        <f t="shared" si="6"/>
        <v>5209</v>
      </c>
      <c r="I57" s="63">
        <f t="shared" si="6"/>
        <v>5371</v>
      </c>
      <c r="J57" s="63">
        <f t="shared" si="6"/>
        <v>5136</v>
      </c>
      <c r="K57" s="63">
        <f t="shared" si="6"/>
        <v>20955</v>
      </c>
      <c r="L57" s="64">
        <f>SUM(L7:L56)</f>
        <v>5</v>
      </c>
      <c r="M57" s="8">
        <f t="shared" si="6"/>
        <v>26493</v>
      </c>
      <c r="N57" s="10">
        <f t="shared" si="6"/>
        <v>24215</v>
      </c>
      <c r="O57" s="9">
        <f t="shared" si="6"/>
        <v>2278</v>
      </c>
      <c r="P57" s="9">
        <f t="shared" si="6"/>
        <v>1275</v>
      </c>
      <c r="Q57" s="4">
        <v>8.59</v>
      </c>
      <c r="R57" s="80">
        <f t="shared" si="4"/>
        <v>8.59849771637791</v>
      </c>
      <c r="S57" s="84">
        <v>1.256</v>
      </c>
      <c r="T57" s="28">
        <f>M57/K57</f>
        <v>1.2642806012884753</v>
      </c>
      <c r="U57" s="4">
        <v>23.94</v>
      </c>
      <c r="V57" s="68">
        <v>23.66</v>
      </c>
    </row>
    <row r="58" ht="13.5" thickTop="1"/>
    <row r="59" ht="12.75">
      <c r="T59" s="79"/>
    </row>
    <row r="60" ht="12.75">
      <c r="V60" s="78"/>
    </row>
  </sheetData>
  <sheetProtection/>
  <mergeCells count="20">
    <mergeCell ref="A1:C6"/>
    <mergeCell ref="D1:J2"/>
    <mergeCell ref="P1:P6"/>
    <mergeCell ref="D3:F5"/>
    <mergeCell ref="G3:K5"/>
    <mergeCell ref="L3:L6"/>
    <mergeCell ref="N3:O4"/>
    <mergeCell ref="N5:N6"/>
    <mergeCell ref="O5:O6"/>
    <mergeCell ref="M1:O2"/>
    <mergeCell ref="S3:T4"/>
    <mergeCell ref="S5:S6"/>
    <mergeCell ref="T5:T6"/>
    <mergeCell ref="Q1:V2"/>
    <mergeCell ref="U3:V4"/>
    <mergeCell ref="U5:U6"/>
    <mergeCell ref="V5:V6"/>
    <mergeCell ref="Q5:Q6"/>
    <mergeCell ref="R5:R6"/>
    <mergeCell ref="Q3:R4"/>
  </mergeCells>
  <printOptions/>
  <pageMargins left="0.41" right="0.43" top="0.984251969" bottom="0.984251969" header="0.31" footer="0.4921259845"/>
  <pageSetup fitToHeight="1" fitToWidth="1" horizontalDpi="600" verticalDpi="600" orientation="landscape" paperSize="9" scale="52" r:id="rId1"/>
  <headerFooter alignWithMargins="0">
    <oddHeader>&amp;C&amp;"Arial,Gras"&amp;14C.T.S.D.
28 janvier 2014
REPARTITION DE LA DOTATION HORAIRE DES COLLEGES DE LA SOMME</oddHeader>
    <oddFooter>&amp;RVersion corrigée au 24/01/2014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zoomScaleSheetLayoutView="100" zoomScalePageLayoutView="0" workbookViewId="0" topLeftCell="A1">
      <pane xSplit="1" ySplit="5" topLeftCell="C2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7" sqref="K7:K56"/>
    </sheetView>
  </sheetViews>
  <sheetFormatPr defaultColWidth="11.421875" defaultRowHeight="12.75"/>
  <cols>
    <col min="2" max="2" width="27.00390625" style="0" customWidth="1"/>
    <col min="3" max="3" width="25.8515625" style="0" customWidth="1"/>
  </cols>
  <sheetData>
    <row r="1" spans="1:23" ht="17.25" customHeight="1" thickTop="1">
      <c r="A1" s="239" t="s">
        <v>9</v>
      </c>
      <c r="B1" s="240"/>
      <c r="C1" s="241"/>
      <c r="D1" s="240" t="s">
        <v>152</v>
      </c>
      <c r="E1" s="240"/>
      <c r="F1" s="240"/>
      <c r="G1" s="240"/>
      <c r="H1" s="240"/>
      <c r="I1" s="240"/>
      <c r="J1" s="240"/>
      <c r="K1" s="33"/>
      <c r="L1" s="33"/>
      <c r="M1" s="239" t="s">
        <v>166</v>
      </c>
      <c r="N1" s="286"/>
      <c r="O1" s="287"/>
      <c r="P1" s="261" t="s">
        <v>157</v>
      </c>
      <c r="Q1" s="239" t="s">
        <v>0</v>
      </c>
      <c r="R1" s="240"/>
      <c r="S1" s="240"/>
      <c r="T1" s="240"/>
      <c r="U1" s="240"/>
      <c r="V1" s="241"/>
      <c r="W1" s="291" t="s">
        <v>175</v>
      </c>
    </row>
    <row r="2" spans="1:23" ht="13.5" customHeight="1" thickBot="1">
      <c r="A2" s="242"/>
      <c r="B2" s="243"/>
      <c r="C2" s="244"/>
      <c r="D2" s="260"/>
      <c r="E2" s="260"/>
      <c r="F2" s="260"/>
      <c r="G2" s="260"/>
      <c r="H2" s="260"/>
      <c r="I2" s="260"/>
      <c r="J2" s="260"/>
      <c r="K2" s="34"/>
      <c r="L2" s="34"/>
      <c r="M2" s="288"/>
      <c r="N2" s="289"/>
      <c r="O2" s="290"/>
      <c r="P2" s="262"/>
      <c r="Q2" s="242"/>
      <c r="R2" s="243"/>
      <c r="S2" s="243"/>
      <c r="T2" s="243"/>
      <c r="U2" s="243"/>
      <c r="V2" s="244"/>
      <c r="W2" s="292"/>
    </row>
    <row r="3" spans="1:23" ht="16.5" customHeight="1">
      <c r="A3" s="242"/>
      <c r="B3" s="243"/>
      <c r="C3" s="244"/>
      <c r="D3" s="253" t="s">
        <v>176</v>
      </c>
      <c r="E3" s="254"/>
      <c r="F3" s="264"/>
      <c r="G3" s="269" t="s">
        <v>177</v>
      </c>
      <c r="H3" s="270"/>
      <c r="I3" s="270"/>
      <c r="J3" s="270"/>
      <c r="K3" s="270"/>
      <c r="L3" s="294" t="s">
        <v>178</v>
      </c>
      <c r="M3" s="48"/>
      <c r="N3" s="278" t="s">
        <v>8</v>
      </c>
      <c r="O3" s="279"/>
      <c r="P3" s="262"/>
      <c r="Q3" s="253" t="s">
        <v>7</v>
      </c>
      <c r="R3" s="254"/>
      <c r="S3" s="233" t="s">
        <v>159</v>
      </c>
      <c r="T3" s="234"/>
      <c r="U3" s="233" t="s">
        <v>158</v>
      </c>
      <c r="V3" s="245"/>
      <c r="W3" s="292"/>
    </row>
    <row r="4" spans="1:23" ht="16.5" customHeight="1">
      <c r="A4" s="242"/>
      <c r="B4" s="243"/>
      <c r="C4" s="244"/>
      <c r="D4" s="265"/>
      <c r="E4" s="266"/>
      <c r="F4" s="267"/>
      <c r="G4" s="271"/>
      <c r="H4" s="272"/>
      <c r="I4" s="272"/>
      <c r="J4" s="272"/>
      <c r="K4" s="272"/>
      <c r="L4" s="295"/>
      <c r="M4" s="49" t="s">
        <v>1</v>
      </c>
      <c r="N4" s="280"/>
      <c r="O4" s="281"/>
      <c r="P4" s="262"/>
      <c r="Q4" s="255"/>
      <c r="R4" s="256"/>
      <c r="S4" s="235"/>
      <c r="T4" s="236"/>
      <c r="U4" s="235"/>
      <c r="V4" s="246"/>
      <c r="W4" s="292"/>
    </row>
    <row r="5" spans="1:23" ht="21" customHeight="1">
      <c r="A5" s="242"/>
      <c r="B5" s="243"/>
      <c r="C5" s="244"/>
      <c r="D5" s="255"/>
      <c r="E5" s="256"/>
      <c r="F5" s="268"/>
      <c r="G5" s="273"/>
      <c r="H5" s="274"/>
      <c r="I5" s="274"/>
      <c r="J5" s="274"/>
      <c r="K5" s="274"/>
      <c r="L5" s="295"/>
      <c r="M5" s="49" t="s">
        <v>149</v>
      </c>
      <c r="N5" s="282" t="s">
        <v>2</v>
      </c>
      <c r="O5" s="284" t="s">
        <v>6</v>
      </c>
      <c r="P5" s="262"/>
      <c r="Q5" s="249" t="s">
        <v>161</v>
      </c>
      <c r="R5" s="251" t="s">
        <v>167</v>
      </c>
      <c r="S5" s="237" t="s">
        <v>161</v>
      </c>
      <c r="T5" s="237" t="s">
        <v>167</v>
      </c>
      <c r="U5" s="237" t="s">
        <v>161</v>
      </c>
      <c r="V5" s="247" t="s">
        <v>167</v>
      </c>
      <c r="W5" s="292"/>
    </row>
    <row r="6" spans="1:23" ht="15.75" customHeight="1" thickBot="1">
      <c r="A6" s="257"/>
      <c r="B6" s="258"/>
      <c r="C6" s="259"/>
      <c r="D6" s="29" t="s">
        <v>3</v>
      </c>
      <c r="E6" s="35" t="s">
        <v>151</v>
      </c>
      <c r="F6" s="30" t="s">
        <v>4</v>
      </c>
      <c r="G6" s="52" t="s">
        <v>153</v>
      </c>
      <c r="H6" s="53" t="s">
        <v>154</v>
      </c>
      <c r="I6" s="53" t="s">
        <v>155</v>
      </c>
      <c r="J6" s="54" t="s">
        <v>156</v>
      </c>
      <c r="K6" s="55" t="s">
        <v>1</v>
      </c>
      <c r="L6" s="296"/>
      <c r="M6" s="50"/>
      <c r="N6" s="283"/>
      <c r="O6" s="285"/>
      <c r="P6" s="263"/>
      <c r="Q6" s="250"/>
      <c r="R6" s="252"/>
      <c r="S6" s="238"/>
      <c r="T6" s="238"/>
      <c r="U6" s="238"/>
      <c r="V6" s="248"/>
      <c r="W6" s="293"/>
    </row>
    <row r="7" spans="1:23" ht="15" customHeight="1" thickTop="1">
      <c r="A7" s="2" t="s">
        <v>10</v>
      </c>
      <c r="B7" s="23" t="s">
        <v>60</v>
      </c>
      <c r="C7" s="23" t="s">
        <v>61</v>
      </c>
      <c r="D7" s="17">
        <v>792</v>
      </c>
      <c r="E7" s="11">
        <v>788</v>
      </c>
      <c r="F7" s="12">
        <f aca="true" t="shared" si="0" ref="F7:F56">E7-D7</f>
        <v>-4</v>
      </c>
      <c r="G7" s="56">
        <v>175</v>
      </c>
      <c r="H7" s="22">
        <v>192</v>
      </c>
      <c r="I7" s="22">
        <v>188</v>
      </c>
      <c r="J7" s="22">
        <v>192</v>
      </c>
      <c r="K7" s="22">
        <f aca="true" t="shared" si="1" ref="K7:K56">SUM(G7:J7)</f>
        <v>747</v>
      </c>
      <c r="L7" s="58">
        <f aca="true" t="shared" si="2" ref="L7:L56">SUM(K7-D7)</f>
        <v>-45</v>
      </c>
      <c r="M7" s="18">
        <v>840.5</v>
      </c>
      <c r="N7" s="13">
        <v>774.5</v>
      </c>
      <c r="O7" s="19">
        <f aca="true" t="shared" si="3" ref="O7:O56">M7-N7</f>
        <v>66</v>
      </c>
      <c r="P7" s="43"/>
      <c r="Q7" s="66">
        <v>8.617795187465026</v>
      </c>
      <c r="R7" s="67">
        <f aca="true" t="shared" si="4" ref="R7:R57">O7/M7*100</f>
        <v>7.852468768590125</v>
      </c>
      <c r="S7" s="81">
        <v>1.1281565656565657</v>
      </c>
      <c r="T7" s="70">
        <f aca="true" t="shared" si="5" ref="T7:T57">M7/K7</f>
        <v>1.1251673360107095</v>
      </c>
      <c r="U7" s="72">
        <v>26.4</v>
      </c>
      <c r="V7" s="75">
        <v>26.68</v>
      </c>
      <c r="W7" s="121">
        <v>5</v>
      </c>
    </row>
    <row r="8" spans="1:23" ht="15" customHeight="1">
      <c r="A8" s="1" t="s">
        <v>54</v>
      </c>
      <c r="B8" s="24" t="s">
        <v>60</v>
      </c>
      <c r="C8" s="24" t="s">
        <v>142</v>
      </c>
      <c r="D8" s="20">
        <v>575</v>
      </c>
      <c r="E8" s="14">
        <v>569</v>
      </c>
      <c r="F8" s="15">
        <f t="shared" si="0"/>
        <v>-6</v>
      </c>
      <c r="G8" s="57">
        <v>151</v>
      </c>
      <c r="H8" s="36">
        <v>126</v>
      </c>
      <c r="I8" s="36">
        <v>152</v>
      </c>
      <c r="J8" s="36">
        <v>147</v>
      </c>
      <c r="K8" s="36">
        <f t="shared" si="1"/>
        <v>576</v>
      </c>
      <c r="L8" s="51">
        <f t="shared" si="2"/>
        <v>1</v>
      </c>
      <c r="M8" s="37">
        <v>715.5</v>
      </c>
      <c r="N8" s="16">
        <v>659.5</v>
      </c>
      <c r="O8" s="21">
        <f t="shared" si="3"/>
        <v>56</v>
      </c>
      <c r="P8" s="44">
        <v>17</v>
      </c>
      <c r="Q8" s="16">
        <v>8.665269042627532</v>
      </c>
      <c r="R8" s="65">
        <f t="shared" si="4"/>
        <v>7.82669461914745</v>
      </c>
      <c r="S8" s="82">
        <v>1.2443478260869565</v>
      </c>
      <c r="T8" s="71">
        <f t="shared" si="5"/>
        <v>1.2421875</v>
      </c>
      <c r="U8" s="73">
        <v>23.96</v>
      </c>
      <c r="V8" s="76">
        <v>24</v>
      </c>
      <c r="W8" s="44">
        <v>3.5</v>
      </c>
    </row>
    <row r="9" spans="1:23" ht="15" customHeight="1">
      <c r="A9" s="2" t="s">
        <v>11</v>
      </c>
      <c r="B9" s="23" t="s">
        <v>62</v>
      </c>
      <c r="C9" s="23" t="s">
        <v>63</v>
      </c>
      <c r="D9" s="20">
        <v>335</v>
      </c>
      <c r="E9" s="14">
        <v>344</v>
      </c>
      <c r="F9" s="15">
        <f t="shared" si="0"/>
        <v>9</v>
      </c>
      <c r="G9" s="57">
        <v>73</v>
      </c>
      <c r="H9" s="36">
        <v>74</v>
      </c>
      <c r="I9" s="36">
        <v>94</v>
      </c>
      <c r="J9" s="36">
        <v>86</v>
      </c>
      <c r="K9" s="36">
        <f t="shared" si="1"/>
        <v>327</v>
      </c>
      <c r="L9" s="51">
        <f t="shared" si="2"/>
        <v>-8</v>
      </c>
      <c r="M9" s="37">
        <v>384</v>
      </c>
      <c r="N9" s="16">
        <v>354</v>
      </c>
      <c r="O9" s="21">
        <f t="shared" si="3"/>
        <v>30</v>
      </c>
      <c r="P9" s="45"/>
      <c r="Q9" s="16">
        <v>8.51063829787234</v>
      </c>
      <c r="R9" s="65">
        <f t="shared" si="4"/>
        <v>7.8125</v>
      </c>
      <c r="S9" s="82">
        <v>1.1925373134328359</v>
      </c>
      <c r="T9" s="71">
        <f t="shared" si="5"/>
        <v>1.1743119266055047</v>
      </c>
      <c r="U9" s="73">
        <v>25.77</v>
      </c>
      <c r="V9" s="76">
        <v>25.15</v>
      </c>
      <c r="W9" s="44">
        <v>1.5</v>
      </c>
    </row>
    <row r="10" spans="1:23" ht="15" customHeight="1">
      <c r="A10" s="1" t="s">
        <v>41</v>
      </c>
      <c r="B10" s="24" t="s">
        <v>119</v>
      </c>
      <c r="C10" s="24" t="s">
        <v>120</v>
      </c>
      <c r="D10" s="20">
        <v>325</v>
      </c>
      <c r="E10" s="14">
        <v>320</v>
      </c>
      <c r="F10" s="15">
        <f t="shared" si="0"/>
        <v>-5</v>
      </c>
      <c r="G10" s="57">
        <v>91</v>
      </c>
      <c r="H10" s="36">
        <v>82</v>
      </c>
      <c r="I10" s="36">
        <v>72</v>
      </c>
      <c r="J10" s="36">
        <v>70</v>
      </c>
      <c r="K10" s="36">
        <f t="shared" si="1"/>
        <v>315</v>
      </c>
      <c r="L10" s="51">
        <f t="shared" si="2"/>
        <v>-10</v>
      </c>
      <c r="M10" s="37">
        <v>391.5</v>
      </c>
      <c r="N10" s="16">
        <v>360.5</v>
      </c>
      <c r="O10" s="21">
        <f t="shared" si="3"/>
        <v>31</v>
      </c>
      <c r="P10" s="44"/>
      <c r="Q10" s="16">
        <v>8.812729498164016</v>
      </c>
      <c r="R10" s="65">
        <f t="shared" si="4"/>
        <v>7.918263090676884</v>
      </c>
      <c r="S10" s="82">
        <v>1.256923076923077</v>
      </c>
      <c r="T10" s="71">
        <f t="shared" si="5"/>
        <v>1.2428571428571429</v>
      </c>
      <c r="U10" s="73">
        <v>25</v>
      </c>
      <c r="V10" s="76">
        <v>24.23</v>
      </c>
      <c r="W10" s="44">
        <v>1.5</v>
      </c>
    </row>
    <row r="11" spans="1:23" ht="15" customHeight="1">
      <c r="A11" s="2" t="s">
        <v>12</v>
      </c>
      <c r="B11" s="23" t="s">
        <v>64</v>
      </c>
      <c r="C11" s="23" t="s">
        <v>65</v>
      </c>
      <c r="D11" s="20">
        <v>410</v>
      </c>
      <c r="E11" s="14">
        <v>414</v>
      </c>
      <c r="F11" s="15">
        <f t="shared" si="0"/>
        <v>4</v>
      </c>
      <c r="G11" s="57">
        <v>101</v>
      </c>
      <c r="H11" s="36">
        <v>111</v>
      </c>
      <c r="I11" s="36">
        <v>104</v>
      </c>
      <c r="J11" s="36">
        <v>104</v>
      </c>
      <c r="K11" s="36">
        <f t="shared" si="1"/>
        <v>420</v>
      </c>
      <c r="L11" s="51">
        <f t="shared" si="2"/>
        <v>10</v>
      </c>
      <c r="M11" s="37">
        <v>493</v>
      </c>
      <c r="N11" s="16">
        <v>454</v>
      </c>
      <c r="O11" s="21">
        <f t="shared" si="3"/>
        <v>39</v>
      </c>
      <c r="P11" s="45"/>
      <c r="Q11" s="16">
        <v>8.72210953346856</v>
      </c>
      <c r="R11" s="65">
        <f t="shared" si="4"/>
        <v>7.910750507099391</v>
      </c>
      <c r="S11" s="82">
        <v>1.2024390243902439</v>
      </c>
      <c r="T11" s="71">
        <f t="shared" si="5"/>
        <v>1.1738095238095239</v>
      </c>
      <c r="U11" s="73">
        <v>24.12</v>
      </c>
      <c r="V11" s="76">
        <v>24.71</v>
      </c>
      <c r="W11" s="44">
        <v>2.5</v>
      </c>
    </row>
    <row r="12" spans="1:23" ht="15" customHeight="1">
      <c r="A12" s="1" t="s">
        <v>35</v>
      </c>
      <c r="B12" s="24" t="s">
        <v>107</v>
      </c>
      <c r="C12" s="24" t="s">
        <v>108</v>
      </c>
      <c r="D12" s="20">
        <v>527</v>
      </c>
      <c r="E12" s="14">
        <v>506</v>
      </c>
      <c r="F12" s="15">
        <f t="shared" si="0"/>
        <v>-21</v>
      </c>
      <c r="G12" s="57">
        <v>123</v>
      </c>
      <c r="H12" s="36">
        <v>113</v>
      </c>
      <c r="I12" s="36">
        <v>98</v>
      </c>
      <c r="J12" s="36">
        <v>144</v>
      </c>
      <c r="K12" s="36">
        <f t="shared" si="1"/>
        <v>478</v>
      </c>
      <c r="L12" s="51">
        <f t="shared" si="2"/>
        <v>-49</v>
      </c>
      <c r="M12" s="37">
        <v>619.5</v>
      </c>
      <c r="N12" s="16">
        <v>571.5</v>
      </c>
      <c r="O12" s="21">
        <f t="shared" si="3"/>
        <v>48</v>
      </c>
      <c r="P12" s="44">
        <v>49</v>
      </c>
      <c r="Q12" s="16">
        <v>8.582375478927203</v>
      </c>
      <c r="R12" s="65">
        <f t="shared" si="4"/>
        <v>7.74818401937046</v>
      </c>
      <c r="S12" s="82">
        <v>1.2381404174573054</v>
      </c>
      <c r="T12" s="71">
        <f t="shared" si="5"/>
        <v>1.2960251046025104</v>
      </c>
      <c r="U12" s="73">
        <v>23.95</v>
      </c>
      <c r="V12" s="76">
        <v>23.9</v>
      </c>
      <c r="W12" s="44">
        <v>2.5</v>
      </c>
    </row>
    <row r="13" spans="1:23" ht="15" customHeight="1">
      <c r="A13" s="1" t="s">
        <v>52</v>
      </c>
      <c r="B13" s="24" t="s">
        <v>138</v>
      </c>
      <c r="C13" s="32" t="s">
        <v>139</v>
      </c>
      <c r="D13" s="20">
        <v>331</v>
      </c>
      <c r="E13" s="14">
        <v>315</v>
      </c>
      <c r="F13" s="15">
        <f t="shared" si="0"/>
        <v>-16</v>
      </c>
      <c r="G13" s="57">
        <v>65</v>
      </c>
      <c r="H13" s="36">
        <v>66</v>
      </c>
      <c r="I13" s="36">
        <v>83</v>
      </c>
      <c r="J13" s="36">
        <v>84</v>
      </c>
      <c r="K13" s="36">
        <f t="shared" si="1"/>
        <v>298</v>
      </c>
      <c r="L13" s="51">
        <f t="shared" si="2"/>
        <v>-33</v>
      </c>
      <c r="M13" s="37">
        <v>392</v>
      </c>
      <c r="N13" s="16">
        <v>362</v>
      </c>
      <c r="O13" s="21">
        <f t="shared" si="3"/>
        <v>30</v>
      </c>
      <c r="P13" s="44"/>
      <c r="Q13" s="16">
        <v>8.484848484848486</v>
      </c>
      <c r="R13" s="65">
        <f t="shared" si="4"/>
        <v>7.653061224489796</v>
      </c>
      <c r="S13" s="82">
        <v>1.2462235649546827</v>
      </c>
      <c r="T13" s="71">
        <f t="shared" si="5"/>
        <v>1.3154362416107384</v>
      </c>
      <c r="U13" s="73">
        <v>23.64</v>
      </c>
      <c r="V13" s="76">
        <v>22.92</v>
      </c>
      <c r="W13" s="44">
        <v>2.5</v>
      </c>
    </row>
    <row r="14" spans="1:23" ht="15" customHeight="1">
      <c r="A14" s="1" t="s">
        <v>43</v>
      </c>
      <c r="B14" s="24" t="s">
        <v>122</v>
      </c>
      <c r="C14" s="24" t="s">
        <v>123</v>
      </c>
      <c r="D14" s="20">
        <v>438</v>
      </c>
      <c r="E14" s="14">
        <v>461</v>
      </c>
      <c r="F14" s="15">
        <f t="shared" si="0"/>
        <v>23</v>
      </c>
      <c r="G14" s="57">
        <v>106</v>
      </c>
      <c r="H14" s="36">
        <v>108</v>
      </c>
      <c r="I14" s="36">
        <v>108</v>
      </c>
      <c r="J14" s="36">
        <v>110</v>
      </c>
      <c r="K14" s="36">
        <f t="shared" si="1"/>
        <v>432</v>
      </c>
      <c r="L14" s="51">
        <f t="shared" si="2"/>
        <v>-6</v>
      </c>
      <c r="M14" s="37">
        <v>484</v>
      </c>
      <c r="N14" s="16">
        <v>446</v>
      </c>
      <c r="O14" s="21">
        <f t="shared" si="3"/>
        <v>38</v>
      </c>
      <c r="P14" s="44"/>
      <c r="Q14" s="16">
        <v>8.644400785854616</v>
      </c>
      <c r="R14" s="65">
        <f t="shared" si="4"/>
        <v>7.851239669421488</v>
      </c>
      <c r="S14" s="82">
        <v>1.1621004566210045</v>
      </c>
      <c r="T14" s="71">
        <f t="shared" si="5"/>
        <v>1.1203703703703705</v>
      </c>
      <c r="U14" s="73">
        <v>25.76</v>
      </c>
      <c r="V14" s="76">
        <v>27</v>
      </c>
      <c r="W14" s="44">
        <v>2.5</v>
      </c>
    </row>
    <row r="15" spans="1:23" ht="15" customHeight="1">
      <c r="A15" s="1" t="s">
        <v>59</v>
      </c>
      <c r="B15" s="24" t="s">
        <v>122</v>
      </c>
      <c r="C15" s="24" t="s">
        <v>126</v>
      </c>
      <c r="D15" s="20">
        <v>285</v>
      </c>
      <c r="E15" s="14">
        <v>286</v>
      </c>
      <c r="F15" s="15">
        <f t="shared" si="0"/>
        <v>1</v>
      </c>
      <c r="G15" s="57">
        <v>74</v>
      </c>
      <c r="H15" s="36">
        <v>73</v>
      </c>
      <c r="I15" s="36">
        <v>70</v>
      </c>
      <c r="J15" s="36">
        <v>76</v>
      </c>
      <c r="K15" s="36">
        <f t="shared" si="1"/>
        <v>293</v>
      </c>
      <c r="L15" s="51">
        <f t="shared" si="2"/>
        <v>8</v>
      </c>
      <c r="M15" s="37">
        <v>364</v>
      </c>
      <c r="N15" s="16">
        <v>336</v>
      </c>
      <c r="O15" s="21">
        <f t="shared" si="3"/>
        <v>28</v>
      </c>
      <c r="P15" s="44"/>
      <c r="Q15" s="16">
        <v>8.516483516483516</v>
      </c>
      <c r="R15" s="65">
        <f t="shared" si="4"/>
        <v>7.6923076923076925</v>
      </c>
      <c r="S15" s="82">
        <v>1.2771929824561403</v>
      </c>
      <c r="T15" s="71">
        <f t="shared" si="5"/>
        <v>1.242320819112628</v>
      </c>
      <c r="U15" s="73">
        <v>23.75</v>
      </c>
      <c r="V15" s="76">
        <v>24.42</v>
      </c>
      <c r="W15" s="44">
        <v>2.5</v>
      </c>
    </row>
    <row r="16" spans="1:23" ht="15" customHeight="1">
      <c r="A16" s="1" t="s">
        <v>16</v>
      </c>
      <c r="B16" s="24" t="s">
        <v>72</v>
      </c>
      <c r="C16" s="24" t="s">
        <v>73</v>
      </c>
      <c r="D16" s="20">
        <v>400</v>
      </c>
      <c r="E16" s="14">
        <v>434</v>
      </c>
      <c r="F16" s="15">
        <f t="shared" si="0"/>
        <v>34</v>
      </c>
      <c r="G16" s="57">
        <v>119</v>
      </c>
      <c r="H16" s="36">
        <v>116</v>
      </c>
      <c r="I16" s="36">
        <v>100</v>
      </c>
      <c r="J16" s="36">
        <v>108</v>
      </c>
      <c r="K16" s="36">
        <f t="shared" si="1"/>
        <v>443</v>
      </c>
      <c r="L16" s="51">
        <f t="shared" si="2"/>
        <v>43</v>
      </c>
      <c r="M16" s="37">
        <v>515</v>
      </c>
      <c r="N16" s="16">
        <v>475</v>
      </c>
      <c r="O16" s="21">
        <f t="shared" si="3"/>
        <v>40</v>
      </c>
      <c r="P16" s="44"/>
      <c r="Q16" s="16">
        <v>8.515057113187954</v>
      </c>
      <c r="R16" s="65">
        <f t="shared" si="4"/>
        <v>7.766990291262135</v>
      </c>
      <c r="S16" s="82">
        <v>1.20375</v>
      </c>
      <c r="T16" s="71">
        <f t="shared" si="5"/>
        <v>1.162528216704289</v>
      </c>
      <c r="U16" s="73">
        <v>25</v>
      </c>
      <c r="V16" s="76">
        <v>26.06</v>
      </c>
      <c r="W16" s="44">
        <v>2.5</v>
      </c>
    </row>
    <row r="17" spans="1:23" ht="15" customHeight="1">
      <c r="A17" s="1" t="s">
        <v>33</v>
      </c>
      <c r="B17" s="24" t="s">
        <v>72</v>
      </c>
      <c r="C17" s="24" t="s">
        <v>105</v>
      </c>
      <c r="D17" s="20">
        <v>422</v>
      </c>
      <c r="E17" s="14">
        <v>409</v>
      </c>
      <c r="F17" s="15">
        <f t="shared" si="0"/>
        <v>-13</v>
      </c>
      <c r="G17" s="57">
        <v>134</v>
      </c>
      <c r="H17" s="36">
        <v>95</v>
      </c>
      <c r="I17" s="36">
        <v>94</v>
      </c>
      <c r="J17" s="36">
        <v>115</v>
      </c>
      <c r="K17" s="36">
        <f t="shared" si="1"/>
        <v>438</v>
      </c>
      <c r="L17" s="51">
        <f t="shared" si="2"/>
        <v>16</v>
      </c>
      <c r="M17" s="37">
        <v>721</v>
      </c>
      <c r="N17" s="16">
        <v>664</v>
      </c>
      <c r="O17" s="21">
        <f t="shared" si="3"/>
        <v>57</v>
      </c>
      <c r="P17" s="44">
        <f>110+72</f>
        <v>182</v>
      </c>
      <c r="Q17" s="16">
        <v>8.613138686131387</v>
      </c>
      <c r="R17" s="65">
        <f t="shared" si="4"/>
        <v>7.905686546463246</v>
      </c>
      <c r="S17" s="82">
        <v>1.6232227488151658</v>
      </c>
      <c r="T17" s="71">
        <f t="shared" si="5"/>
        <v>1.6461187214611872</v>
      </c>
      <c r="U17" s="73">
        <v>20.1</v>
      </c>
      <c r="V17" s="76">
        <v>19.91</v>
      </c>
      <c r="W17" s="44">
        <v>4.5</v>
      </c>
    </row>
    <row r="18" spans="1:23" ht="15" customHeight="1">
      <c r="A18" s="1" t="s">
        <v>14</v>
      </c>
      <c r="B18" s="24" t="s">
        <v>68</v>
      </c>
      <c r="C18" s="86" t="s">
        <v>69</v>
      </c>
      <c r="D18" s="20">
        <v>649</v>
      </c>
      <c r="E18" s="14">
        <v>636</v>
      </c>
      <c r="F18" s="15">
        <f t="shared" si="0"/>
        <v>-13</v>
      </c>
      <c r="G18" s="57">
        <v>145</v>
      </c>
      <c r="H18" s="36">
        <v>161</v>
      </c>
      <c r="I18" s="36">
        <v>165</v>
      </c>
      <c r="J18" s="36">
        <v>148</v>
      </c>
      <c r="K18" s="36">
        <f t="shared" si="1"/>
        <v>619</v>
      </c>
      <c r="L18" s="51">
        <f t="shared" si="2"/>
        <v>-30</v>
      </c>
      <c r="M18" s="37">
        <v>804</v>
      </c>
      <c r="N18" s="16">
        <v>738</v>
      </c>
      <c r="O18" s="21">
        <f t="shared" si="3"/>
        <v>66</v>
      </c>
      <c r="P18" s="44">
        <v>57</v>
      </c>
      <c r="Q18" s="16">
        <v>8.983451536643026</v>
      </c>
      <c r="R18" s="65">
        <f t="shared" si="4"/>
        <v>8.208955223880597</v>
      </c>
      <c r="S18" s="82">
        <v>1.3035439137134053</v>
      </c>
      <c r="T18" s="71">
        <f t="shared" si="5"/>
        <v>1.2988691437802908</v>
      </c>
      <c r="U18" s="73">
        <v>23.18</v>
      </c>
      <c r="V18" s="76">
        <v>23.81</v>
      </c>
      <c r="W18" s="44">
        <v>3.5</v>
      </c>
    </row>
    <row r="19" spans="1:23" ht="15" customHeight="1">
      <c r="A19" s="1" t="s">
        <v>34</v>
      </c>
      <c r="B19" s="25" t="s">
        <v>68</v>
      </c>
      <c r="C19" s="86" t="s">
        <v>106</v>
      </c>
      <c r="D19" s="20">
        <v>379</v>
      </c>
      <c r="E19" s="14">
        <v>374</v>
      </c>
      <c r="F19" s="15">
        <f t="shared" si="0"/>
        <v>-5</v>
      </c>
      <c r="G19" s="57">
        <v>98</v>
      </c>
      <c r="H19" s="36">
        <v>90</v>
      </c>
      <c r="I19" s="36">
        <v>106</v>
      </c>
      <c r="J19" s="36">
        <v>84</v>
      </c>
      <c r="K19" s="36">
        <f t="shared" si="1"/>
        <v>378</v>
      </c>
      <c r="L19" s="51">
        <f t="shared" si="2"/>
        <v>-1</v>
      </c>
      <c r="M19" s="37">
        <v>660.5</v>
      </c>
      <c r="N19" s="16">
        <v>609.5</v>
      </c>
      <c r="O19" s="21">
        <f t="shared" si="3"/>
        <v>51</v>
      </c>
      <c r="P19" s="44">
        <f>125+72</f>
        <v>197</v>
      </c>
      <c r="Q19" s="16">
        <v>8.465608465608465</v>
      </c>
      <c r="R19" s="65">
        <f t="shared" si="4"/>
        <v>7.721423164269494</v>
      </c>
      <c r="S19" s="82">
        <v>1.745382585751979</v>
      </c>
      <c r="T19" s="71">
        <f t="shared" si="5"/>
        <v>1.7473544973544974</v>
      </c>
      <c r="U19" s="73">
        <v>19.95</v>
      </c>
      <c r="V19" s="76">
        <v>19.89</v>
      </c>
      <c r="W19" s="44">
        <v>3.5</v>
      </c>
    </row>
    <row r="20" spans="1:23" ht="15" customHeight="1">
      <c r="A20" s="1" t="s">
        <v>44</v>
      </c>
      <c r="B20" s="86" t="s">
        <v>68</v>
      </c>
      <c r="C20" s="86" t="s">
        <v>124</v>
      </c>
      <c r="D20" s="20">
        <v>636</v>
      </c>
      <c r="E20" s="14">
        <v>645</v>
      </c>
      <c r="F20" s="15">
        <f t="shared" si="0"/>
        <v>9</v>
      </c>
      <c r="G20" s="57">
        <v>148</v>
      </c>
      <c r="H20" s="36">
        <v>164</v>
      </c>
      <c r="I20" s="36">
        <v>154</v>
      </c>
      <c r="J20" s="36">
        <v>166</v>
      </c>
      <c r="K20" s="36">
        <f t="shared" si="1"/>
        <v>632</v>
      </c>
      <c r="L20" s="51">
        <f t="shared" si="2"/>
        <v>-4</v>
      </c>
      <c r="M20" s="37">
        <v>721</v>
      </c>
      <c r="N20" s="16">
        <v>665</v>
      </c>
      <c r="O20" s="21">
        <f t="shared" si="3"/>
        <v>56</v>
      </c>
      <c r="P20" s="44"/>
      <c r="Q20" s="16">
        <v>8.600682593856655</v>
      </c>
      <c r="R20" s="65">
        <f t="shared" si="4"/>
        <v>7.766990291262135</v>
      </c>
      <c r="S20" s="82">
        <v>1.1517295597484276</v>
      </c>
      <c r="T20" s="71">
        <f t="shared" si="5"/>
        <v>1.1408227848101267</v>
      </c>
      <c r="U20" s="73">
        <v>25.44</v>
      </c>
      <c r="V20" s="76">
        <v>26.33</v>
      </c>
      <c r="W20" s="44">
        <v>3.5</v>
      </c>
    </row>
    <row r="21" spans="1:23" ht="15" customHeight="1">
      <c r="A21" s="1" t="s">
        <v>55</v>
      </c>
      <c r="B21" s="86" t="s">
        <v>68</v>
      </c>
      <c r="C21" s="86" t="s">
        <v>143</v>
      </c>
      <c r="D21" s="20">
        <v>390</v>
      </c>
      <c r="E21" s="14">
        <v>415</v>
      </c>
      <c r="F21" s="15">
        <f t="shared" si="0"/>
        <v>25</v>
      </c>
      <c r="G21" s="57">
        <v>104</v>
      </c>
      <c r="H21" s="36">
        <v>111</v>
      </c>
      <c r="I21" s="36">
        <v>94</v>
      </c>
      <c r="J21" s="36">
        <v>107</v>
      </c>
      <c r="K21" s="36">
        <f t="shared" si="1"/>
        <v>416</v>
      </c>
      <c r="L21" s="51">
        <f t="shared" si="2"/>
        <v>26</v>
      </c>
      <c r="M21" s="37">
        <v>486</v>
      </c>
      <c r="N21" s="16">
        <v>448</v>
      </c>
      <c r="O21" s="21">
        <f t="shared" si="3"/>
        <v>38</v>
      </c>
      <c r="P21" s="44"/>
      <c r="Q21" s="16">
        <v>8.686659772492245</v>
      </c>
      <c r="R21" s="65">
        <f t="shared" si="4"/>
        <v>7.818930041152264</v>
      </c>
      <c r="S21" s="82">
        <v>1.2397435897435898</v>
      </c>
      <c r="T21" s="71">
        <f t="shared" si="5"/>
        <v>1.1682692307692308</v>
      </c>
      <c r="U21" s="73">
        <v>24.38</v>
      </c>
      <c r="V21" s="76">
        <v>26</v>
      </c>
      <c r="W21" s="44">
        <v>3.5</v>
      </c>
    </row>
    <row r="22" spans="1:23" ht="15" customHeight="1">
      <c r="A22" s="1" t="s">
        <v>15</v>
      </c>
      <c r="B22" s="86" t="s">
        <v>70</v>
      </c>
      <c r="C22" s="86" t="s">
        <v>71</v>
      </c>
      <c r="D22" s="20">
        <v>360</v>
      </c>
      <c r="E22" s="14">
        <v>362</v>
      </c>
      <c r="F22" s="15">
        <f t="shared" si="0"/>
        <v>2</v>
      </c>
      <c r="G22" s="57">
        <v>107</v>
      </c>
      <c r="H22" s="36">
        <v>96</v>
      </c>
      <c r="I22" s="36">
        <v>83</v>
      </c>
      <c r="J22" s="36">
        <v>96</v>
      </c>
      <c r="K22" s="36">
        <f t="shared" si="1"/>
        <v>382</v>
      </c>
      <c r="L22" s="51">
        <f t="shared" si="2"/>
        <v>22</v>
      </c>
      <c r="M22" s="37">
        <v>697</v>
      </c>
      <c r="N22" s="16">
        <v>642</v>
      </c>
      <c r="O22" s="21">
        <f t="shared" si="3"/>
        <v>55</v>
      </c>
      <c r="P22" s="44">
        <f>142+72</f>
        <v>214</v>
      </c>
      <c r="Q22" s="16">
        <v>8.60377358490566</v>
      </c>
      <c r="R22" s="65">
        <f t="shared" si="4"/>
        <v>7.890961262553802</v>
      </c>
      <c r="S22" s="82">
        <v>1.8402777777777777</v>
      </c>
      <c r="T22" s="71">
        <f t="shared" si="5"/>
        <v>1.824607329842932</v>
      </c>
      <c r="U22" s="73">
        <v>20</v>
      </c>
      <c r="V22" s="76">
        <v>20.11</v>
      </c>
      <c r="W22" s="44">
        <v>4.5</v>
      </c>
    </row>
    <row r="23" spans="1:23" ht="15" customHeight="1">
      <c r="A23" s="1" t="s">
        <v>13</v>
      </c>
      <c r="B23" s="86" t="s">
        <v>66</v>
      </c>
      <c r="C23" s="86" t="s">
        <v>67</v>
      </c>
      <c r="D23" s="20">
        <v>513</v>
      </c>
      <c r="E23" s="14">
        <v>502</v>
      </c>
      <c r="F23" s="15">
        <f t="shared" si="0"/>
        <v>-11</v>
      </c>
      <c r="G23" s="57">
        <v>113</v>
      </c>
      <c r="H23" s="36">
        <v>121</v>
      </c>
      <c r="I23" s="36">
        <v>122</v>
      </c>
      <c r="J23" s="36">
        <v>134</v>
      </c>
      <c r="K23" s="36">
        <f t="shared" si="1"/>
        <v>490</v>
      </c>
      <c r="L23" s="51">
        <f t="shared" si="2"/>
        <v>-23</v>
      </c>
      <c r="M23" s="37">
        <v>595.5</v>
      </c>
      <c r="N23" s="16">
        <v>549.5</v>
      </c>
      <c r="O23" s="21">
        <f t="shared" si="3"/>
        <v>46</v>
      </c>
      <c r="P23" s="44"/>
      <c r="Q23" s="16">
        <v>8.399366085578446</v>
      </c>
      <c r="R23" s="65">
        <f t="shared" si="4"/>
        <v>7.724601175482787</v>
      </c>
      <c r="S23" s="82">
        <v>1.230019493177388</v>
      </c>
      <c r="T23" s="71">
        <f t="shared" si="5"/>
        <v>1.2153061224489796</v>
      </c>
      <c r="U23" s="73">
        <v>24.43</v>
      </c>
      <c r="V23" s="76">
        <v>24.5</v>
      </c>
      <c r="W23" s="44">
        <v>4.5</v>
      </c>
    </row>
    <row r="24" spans="1:23" ht="15" customHeight="1">
      <c r="A24" s="1" t="s">
        <v>58</v>
      </c>
      <c r="B24" s="86" t="s">
        <v>66</v>
      </c>
      <c r="C24" s="86" t="s">
        <v>148</v>
      </c>
      <c r="D24" s="20">
        <v>330</v>
      </c>
      <c r="E24" s="14">
        <v>310</v>
      </c>
      <c r="F24" s="15">
        <f t="shared" si="0"/>
        <v>-20</v>
      </c>
      <c r="G24" s="57">
        <v>59</v>
      </c>
      <c r="H24" s="36">
        <v>71</v>
      </c>
      <c r="I24" s="36">
        <v>83</v>
      </c>
      <c r="J24" s="36">
        <v>72</v>
      </c>
      <c r="K24" s="36">
        <f t="shared" si="1"/>
        <v>285</v>
      </c>
      <c r="L24" s="51">
        <f t="shared" si="2"/>
        <v>-45</v>
      </c>
      <c r="M24" s="37">
        <v>527</v>
      </c>
      <c r="N24" s="16">
        <v>486</v>
      </c>
      <c r="O24" s="21">
        <f t="shared" si="3"/>
        <v>41</v>
      </c>
      <c r="P24" s="44">
        <f>72+72</f>
        <v>144</v>
      </c>
      <c r="Q24" s="16">
        <v>8.54853072128228</v>
      </c>
      <c r="R24" s="65">
        <f t="shared" si="4"/>
        <v>7.7798861480075905</v>
      </c>
      <c r="S24" s="82">
        <v>1.7015151515151514</v>
      </c>
      <c r="T24" s="71">
        <f t="shared" si="5"/>
        <v>1.8491228070175438</v>
      </c>
      <c r="U24" s="73">
        <v>20.63</v>
      </c>
      <c r="V24" s="76">
        <v>19</v>
      </c>
      <c r="W24" s="44">
        <v>2.5</v>
      </c>
    </row>
    <row r="25" spans="1:23" ht="15" customHeight="1">
      <c r="A25" s="1" t="s">
        <v>46</v>
      </c>
      <c r="B25" s="86" t="s">
        <v>127</v>
      </c>
      <c r="C25" s="88" t="s">
        <v>128</v>
      </c>
      <c r="D25" s="20">
        <v>281</v>
      </c>
      <c r="E25" s="14">
        <v>283</v>
      </c>
      <c r="F25" s="15">
        <f t="shared" si="0"/>
        <v>2</v>
      </c>
      <c r="G25" s="57">
        <v>62</v>
      </c>
      <c r="H25" s="36">
        <v>80</v>
      </c>
      <c r="I25" s="36">
        <v>57</v>
      </c>
      <c r="J25" s="36">
        <v>72</v>
      </c>
      <c r="K25" s="36">
        <f t="shared" si="1"/>
        <v>271</v>
      </c>
      <c r="L25" s="51">
        <f t="shared" si="2"/>
        <v>-10</v>
      </c>
      <c r="M25" s="37">
        <v>420</v>
      </c>
      <c r="N25" s="16">
        <v>387</v>
      </c>
      <c r="O25" s="21">
        <f t="shared" si="3"/>
        <v>33</v>
      </c>
      <c r="P25" s="44">
        <f>28+36</f>
        <v>64</v>
      </c>
      <c r="Q25" s="16">
        <v>8.75912408759124</v>
      </c>
      <c r="R25" s="65">
        <f t="shared" si="4"/>
        <v>7.857142857142857</v>
      </c>
      <c r="S25" s="82">
        <v>1.4626334519572954</v>
      </c>
      <c r="T25" s="71">
        <f t="shared" si="5"/>
        <v>1.5498154981549817</v>
      </c>
      <c r="U25" s="73">
        <v>21.62</v>
      </c>
      <c r="V25" s="76">
        <v>20.85</v>
      </c>
      <c r="W25" s="44">
        <v>1.5</v>
      </c>
    </row>
    <row r="26" spans="1:23" ht="15" customHeight="1">
      <c r="A26" s="1" t="s">
        <v>17</v>
      </c>
      <c r="B26" s="86" t="s">
        <v>74</v>
      </c>
      <c r="C26" s="86" t="s">
        <v>75</v>
      </c>
      <c r="D26" s="20">
        <v>319</v>
      </c>
      <c r="E26" s="14">
        <v>320</v>
      </c>
      <c r="F26" s="15">
        <f t="shared" si="0"/>
        <v>1</v>
      </c>
      <c r="G26" s="57">
        <v>90</v>
      </c>
      <c r="H26" s="36">
        <v>69</v>
      </c>
      <c r="I26" s="36">
        <v>89</v>
      </c>
      <c r="J26" s="36">
        <v>84</v>
      </c>
      <c r="K26" s="36">
        <f t="shared" si="1"/>
        <v>332</v>
      </c>
      <c r="L26" s="51">
        <f t="shared" si="2"/>
        <v>13</v>
      </c>
      <c r="M26" s="37">
        <v>429.5</v>
      </c>
      <c r="N26" s="16">
        <v>395.5</v>
      </c>
      <c r="O26" s="21">
        <f t="shared" si="3"/>
        <v>34</v>
      </c>
      <c r="P26" s="44"/>
      <c r="Q26" s="16">
        <v>8.706467661691542</v>
      </c>
      <c r="R26" s="65">
        <f t="shared" si="4"/>
        <v>7.916181606519208</v>
      </c>
      <c r="S26" s="82">
        <v>1.2601880877742946</v>
      </c>
      <c r="T26" s="71">
        <f t="shared" si="5"/>
        <v>1.2936746987951808</v>
      </c>
      <c r="U26" s="73">
        <v>22.79</v>
      </c>
      <c r="V26" s="76">
        <v>22.13</v>
      </c>
      <c r="W26" s="44">
        <v>1.5</v>
      </c>
    </row>
    <row r="27" spans="1:23" ht="15" customHeight="1">
      <c r="A27" s="1" t="s">
        <v>18</v>
      </c>
      <c r="B27" s="86" t="s">
        <v>76</v>
      </c>
      <c r="C27" s="86" t="s">
        <v>77</v>
      </c>
      <c r="D27" s="20">
        <v>205</v>
      </c>
      <c r="E27" s="14">
        <v>186</v>
      </c>
      <c r="F27" s="15">
        <f t="shared" si="0"/>
        <v>-19</v>
      </c>
      <c r="G27" s="57">
        <v>46</v>
      </c>
      <c r="H27" s="36">
        <v>43</v>
      </c>
      <c r="I27" s="36">
        <v>41</v>
      </c>
      <c r="J27" s="36">
        <v>52</v>
      </c>
      <c r="K27" s="36">
        <f t="shared" si="1"/>
        <v>182</v>
      </c>
      <c r="L27" s="51">
        <f t="shared" si="2"/>
        <v>-23</v>
      </c>
      <c r="M27" s="37">
        <v>234</v>
      </c>
      <c r="N27" s="16">
        <v>216</v>
      </c>
      <c r="O27" s="21">
        <f t="shared" si="3"/>
        <v>18</v>
      </c>
      <c r="P27" s="44"/>
      <c r="Q27" s="16">
        <v>8.349146110056926</v>
      </c>
      <c r="R27" s="65">
        <f t="shared" si="4"/>
        <v>7.6923076923076925</v>
      </c>
      <c r="S27" s="82">
        <v>1.2853658536585366</v>
      </c>
      <c r="T27" s="71">
        <f t="shared" si="5"/>
        <v>1.2857142857142858</v>
      </c>
      <c r="U27" s="73">
        <v>25.63</v>
      </c>
      <c r="V27" s="76">
        <v>22.75</v>
      </c>
      <c r="W27" s="44">
        <v>0</v>
      </c>
    </row>
    <row r="28" spans="1:23" ht="15" customHeight="1">
      <c r="A28" s="1" t="s">
        <v>56</v>
      </c>
      <c r="B28" s="86" t="s">
        <v>144</v>
      </c>
      <c r="C28" s="86" t="s">
        <v>145</v>
      </c>
      <c r="D28" s="85">
        <v>335</v>
      </c>
      <c r="E28" s="14">
        <v>338</v>
      </c>
      <c r="F28" s="15">
        <f t="shared" si="0"/>
        <v>3</v>
      </c>
      <c r="G28" s="57">
        <v>95</v>
      </c>
      <c r="H28" s="36">
        <v>92</v>
      </c>
      <c r="I28" s="36">
        <v>82</v>
      </c>
      <c r="J28" s="36">
        <v>79</v>
      </c>
      <c r="K28" s="36">
        <f t="shared" si="1"/>
        <v>348</v>
      </c>
      <c r="L28" s="51">
        <f t="shared" si="2"/>
        <v>13</v>
      </c>
      <c r="M28" s="37">
        <v>443</v>
      </c>
      <c r="N28" s="16">
        <v>408</v>
      </c>
      <c r="O28" s="21">
        <f t="shared" si="3"/>
        <v>35</v>
      </c>
      <c r="P28" s="44"/>
      <c r="Q28" s="16">
        <v>8.577878103837472</v>
      </c>
      <c r="R28" s="65">
        <f t="shared" si="4"/>
        <v>7.900677200902935</v>
      </c>
      <c r="S28" s="82">
        <v>1.3223880597014925</v>
      </c>
      <c r="T28" s="71">
        <f t="shared" si="5"/>
        <v>1.2729885057471264</v>
      </c>
      <c r="U28" s="73">
        <v>23.93</v>
      </c>
      <c r="V28" s="76">
        <v>23.2</v>
      </c>
      <c r="W28" s="44">
        <v>1.5</v>
      </c>
    </row>
    <row r="29" spans="1:23" ht="15" customHeight="1">
      <c r="A29" s="1" t="s">
        <v>19</v>
      </c>
      <c r="B29" s="86" t="s">
        <v>78</v>
      </c>
      <c r="C29" s="86" t="s">
        <v>79</v>
      </c>
      <c r="D29" s="20">
        <v>498</v>
      </c>
      <c r="E29" s="14">
        <v>496</v>
      </c>
      <c r="F29" s="15">
        <f t="shared" si="0"/>
        <v>-2</v>
      </c>
      <c r="G29" s="57">
        <v>112</v>
      </c>
      <c r="H29" s="36">
        <v>138</v>
      </c>
      <c r="I29" s="36">
        <v>116</v>
      </c>
      <c r="J29" s="36">
        <v>127</v>
      </c>
      <c r="K29" s="36">
        <f t="shared" si="1"/>
        <v>493</v>
      </c>
      <c r="L29" s="51">
        <f t="shared" si="2"/>
        <v>-5</v>
      </c>
      <c r="M29" s="37">
        <v>588</v>
      </c>
      <c r="N29" s="16">
        <v>541</v>
      </c>
      <c r="O29" s="21">
        <f t="shared" si="3"/>
        <v>47</v>
      </c>
      <c r="P29" s="44"/>
      <c r="Q29" s="16">
        <v>8.755364806866952</v>
      </c>
      <c r="R29" s="65">
        <f t="shared" si="4"/>
        <v>7.993197278911565</v>
      </c>
      <c r="S29" s="82">
        <v>1.1696787148594376</v>
      </c>
      <c r="T29" s="71">
        <f t="shared" si="5"/>
        <v>1.1926977687626774</v>
      </c>
      <c r="U29" s="73">
        <v>24.9</v>
      </c>
      <c r="V29" s="76">
        <v>24.65</v>
      </c>
      <c r="W29" s="44">
        <v>2.5</v>
      </c>
    </row>
    <row r="30" spans="1:23" ht="15" customHeight="1">
      <c r="A30" s="1" t="s">
        <v>53</v>
      </c>
      <c r="B30" s="86" t="s">
        <v>140</v>
      </c>
      <c r="C30" s="86" t="s">
        <v>141</v>
      </c>
      <c r="D30" s="20">
        <v>493</v>
      </c>
      <c r="E30" s="14">
        <v>463</v>
      </c>
      <c r="F30" s="15">
        <f t="shared" si="0"/>
        <v>-30</v>
      </c>
      <c r="G30" s="57">
        <v>92</v>
      </c>
      <c r="H30" s="36">
        <v>100</v>
      </c>
      <c r="I30" s="36">
        <v>120</v>
      </c>
      <c r="J30" s="36">
        <v>122</v>
      </c>
      <c r="K30" s="36">
        <f t="shared" si="1"/>
        <v>434</v>
      </c>
      <c r="L30" s="51">
        <f t="shared" si="2"/>
        <v>-59</v>
      </c>
      <c r="M30" s="37">
        <v>541</v>
      </c>
      <c r="N30" s="16">
        <v>498</v>
      </c>
      <c r="O30" s="21">
        <f t="shared" si="3"/>
        <v>43</v>
      </c>
      <c r="P30" s="44"/>
      <c r="Q30" s="16">
        <v>8.673469387755102</v>
      </c>
      <c r="R30" s="65">
        <f t="shared" si="4"/>
        <v>7.948243992606285</v>
      </c>
      <c r="S30" s="82">
        <v>1.1926977687626774</v>
      </c>
      <c r="T30" s="71">
        <f t="shared" si="5"/>
        <v>1.2465437788018434</v>
      </c>
      <c r="U30" s="73">
        <v>24.65</v>
      </c>
      <c r="V30" s="76">
        <v>24.11</v>
      </c>
      <c r="W30" s="44">
        <v>2.5</v>
      </c>
    </row>
    <row r="31" spans="1:23" ht="15" customHeight="1">
      <c r="A31" s="2" t="s">
        <v>20</v>
      </c>
      <c r="B31" s="87" t="s">
        <v>80</v>
      </c>
      <c r="C31" s="87" t="s">
        <v>81</v>
      </c>
      <c r="D31" s="20">
        <v>255</v>
      </c>
      <c r="E31" s="14">
        <v>261</v>
      </c>
      <c r="F31" s="15">
        <f t="shared" si="0"/>
        <v>6</v>
      </c>
      <c r="G31" s="57">
        <v>73</v>
      </c>
      <c r="H31" s="36">
        <v>70</v>
      </c>
      <c r="I31" s="36">
        <v>62</v>
      </c>
      <c r="J31" s="36">
        <v>62</v>
      </c>
      <c r="K31" s="36">
        <f t="shared" si="1"/>
        <v>267</v>
      </c>
      <c r="L31" s="51">
        <f t="shared" si="2"/>
        <v>12</v>
      </c>
      <c r="M31" s="37">
        <v>351.5</v>
      </c>
      <c r="N31" s="16">
        <v>323.5</v>
      </c>
      <c r="O31" s="21">
        <f t="shared" si="3"/>
        <v>28</v>
      </c>
      <c r="P31" s="45"/>
      <c r="Q31" s="16">
        <v>8.857142857142856</v>
      </c>
      <c r="R31" s="65">
        <f t="shared" si="4"/>
        <v>7.965860597439544</v>
      </c>
      <c r="S31" s="82">
        <v>1.3725490196078431</v>
      </c>
      <c r="T31" s="71">
        <f t="shared" si="5"/>
        <v>1.3164794007490637</v>
      </c>
      <c r="U31" s="73">
        <v>21.25</v>
      </c>
      <c r="V31" s="76">
        <v>22.25</v>
      </c>
      <c r="W31" s="44">
        <v>0.5</v>
      </c>
    </row>
    <row r="32" spans="1:23" ht="15" customHeight="1">
      <c r="A32" s="1" t="s">
        <v>47</v>
      </c>
      <c r="B32" s="86" t="s">
        <v>129</v>
      </c>
      <c r="C32" s="86" t="s">
        <v>130</v>
      </c>
      <c r="D32" s="20">
        <v>341</v>
      </c>
      <c r="E32" s="14">
        <v>361</v>
      </c>
      <c r="F32" s="15">
        <f t="shared" si="0"/>
        <v>20</v>
      </c>
      <c r="G32" s="57">
        <v>103</v>
      </c>
      <c r="H32" s="36">
        <v>107</v>
      </c>
      <c r="I32" s="36">
        <v>70</v>
      </c>
      <c r="J32" s="36">
        <v>82</v>
      </c>
      <c r="K32" s="36">
        <f t="shared" si="1"/>
        <v>362</v>
      </c>
      <c r="L32" s="51">
        <f t="shared" si="2"/>
        <v>21</v>
      </c>
      <c r="M32" s="37">
        <v>496</v>
      </c>
      <c r="N32" s="16">
        <v>457</v>
      </c>
      <c r="O32" s="21">
        <f t="shared" si="3"/>
        <v>39</v>
      </c>
      <c r="P32" s="44">
        <v>30</v>
      </c>
      <c r="Q32" s="16">
        <v>8.676307007786429</v>
      </c>
      <c r="R32" s="65">
        <f t="shared" si="4"/>
        <v>7.862903225806452</v>
      </c>
      <c r="S32" s="82">
        <v>1.3181818181818181</v>
      </c>
      <c r="T32" s="71">
        <f t="shared" si="5"/>
        <v>1.3701657458563536</v>
      </c>
      <c r="U32" s="73">
        <v>22.73</v>
      </c>
      <c r="V32" s="76">
        <v>21.29</v>
      </c>
      <c r="W32" s="44">
        <v>2.5</v>
      </c>
    </row>
    <row r="33" spans="1:23" ht="15" customHeight="1">
      <c r="A33" s="1" t="s">
        <v>21</v>
      </c>
      <c r="B33" s="86" t="s">
        <v>82</v>
      </c>
      <c r="C33" s="86" t="s">
        <v>83</v>
      </c>
      <c r="D33" s="20">
        <v>577</v>
      </c>
      <c r="E33" s="14">
        <v>582</v>
      </c>
      <c r="F33" s="15">
        <f t="shared" si="0"/>
        <v>5</v>
      </c>
      <c r="G33" s="57">
        <v>133</v>
      </c>
      <c r="H33" s="36">
        <v>136</v>
      </c>
      <c r="I33" s="36">
        <v>144</v>
      </c>
      <c r="J33" s="36">
        <v>153</v>
      </c>
      <c r="K33" s="36">
        <f t="shared" si="1"/>
        <v>566</v>
      </c>
      <c r="L33" s="51">
        <f t="shared" si="2"/>
        <v>-11</v>
      </c>
      <c r="M33" s="37">
        <v>735.5</v>
      </c>
      <c r="N33" s="16">
        <v>678.5</v>
      </c>
      <c r="O33" s="21">
        <f t="shared" si="3"/>
        <v>57</v>
      </c>
      <c r="P33" s="44">
        <v>79</v>
      </c>
      <c r="Q33" s="16">
        <v>8.571428571428571</v>
      </c>
      <c r="R33" s="65">
        <f t="shared" si="4"/>
        <v>7.749830047586675</v>
      </c>
      <c r="S33" s="82">
        <v>1.2738301559792027</v>
      </c>
      <c r="T33" s="71">
        <f t="shared" si="5"/>
        <v>1.2994699646643109</v>
      </c>
      <c r="U33" s="73">
        <v>23.08</v>
      </c>
      <c r="V33" s="76">
        <v>22.64</v>
      </c>
      <c r="W33" s="44">
        <v>3.5</v>
      </c>
    </row>
    <row r="34" spans="1:23" ht="15" customHeight="1">
      <c r="A34" s="1" t="s">
        <v>40</v>
      </c>
      <c r="B34" s="86" t="s">
        <v>117</v>
      </c>
      <c r="C34" s="86" t="s">
        <v>118</v>
      </c>
      <c r="D34" s="20">
        <v>420</v>
      </c>
      <c r="E34" s="14">
        <v>444</v>
      </c>
      <c r="F34" s="15">
        <f t="shared" si="0"/>
        <v>24</v>
      </c>
      <c r="G34" s="57">
        <v>90</v>
      </c>
      <c r="H34" s="36">
        <v>116</v>
      </c>
      <c r="I34" s="36">
        <v>102</v>
      </c>
      <c r="J34" s="36">
        <v>119</v>
      </c>
      <c r="K34" s="36">
        <f t="shared" si="1"/>
        <v>427</v>
      </c>
      <c r="L34" s="51">
        <f t="shared" si="2"/>
        <v>7</v>
      </c>
      <c r="M34" s="37">
        <v>537.5</v>
      </c>
      <c r="N34" s="16">
        <v>495.5</v>
      </c>
      <c r="O34" s="21">
        <f t="shared" si="3"/>
        <v>42</v>
      </c>
      <c r="P34" s="44">
        <v>12</v>
      </c>
      <c r="Q34" s="16">
        <v>8.558139534883722</v>
      </c>
      <c r="R34" s="65">
        <f t="shared" si="4"/>
        <v>7.813953488372093</v>
      </c>
      <c r="S34" s="82">
        <v>1.2797619047619047</v>
      </c>
      <c r="T34" s="71">
        <f t="shared" si="5"/>
        <v>1.2587822014051522</v>
      </c>
      <c r="U34" s="73">
        <v>23.33</v>
      </c>
      <c r="V34" s="76">
        <v>23.72</v>
      </c>
      <c r="W34" s="44">
        <v>2.5</v>
      </c>
    </row>
    <row r="35" spans="1:23" ht="15" customHeight="1">
      <c r="A35" s="1" t="s">
        <v>48</v>
      </c>
      <c r="B35" s="86" t="s">
        <v>131</v>
      </c>
      <c r="C35" s="86" t="s">
        <v>163</v>
      </c>
      <c r="D35" s="20">
        <v>195</v>
      </c>
      <c r="E35" s="14">
        <v>206</v>
      </c>
      <c r="F35" s="15">
        <f t="shared" si="0"/>
        <v>11</v>
      </c>
      <c r="G35" s="57">
        <v>64</v>
      </c>
      <c r="H35" s="36">
        <v>61</v>
      </c>
      <c r="I35" s="36">
        <v>45</v>
      </c>
      <c r="J35" s="36">
        <v>51</v>
      </c>
      <c r="K35" s="36">
        <f t="shared" si="1"/>
        <v>221</v>
      </c>
      <c r="L35" s="51">
        <f t="shared" si="2"/>
        <v>26</v>
      </c>
      <c r="M35" s="37">
        <v>296.5</v>
      </c>
      <c r="N35" s="16">
        <v>273.5</v>
      </c>
      <c r="O35" s="21">
        <f t="shared" si="3"/>
        <v>23</v>
      </c>
      <c r="P35" s="44">
        <v>26</v>
      </c>
      <c r="Q35" s="16">
        <v>8.56610800744879</v>
      </c>
      <c r="R35" s="65">
        <f t="shared" si="4"/>
        <v>7.75716694772344</v>
      </c>
      <c r="S35" s="82">
        <v>1.376923076923077</v>
      </c>
      <c r="T35" s="71">
        <f t="shared" si="5"/>
        <v>1.341628959276018</v>
      </c>
      <c r="U35" s="73">
        <v>21.67</v>
      </c>
      <c r="V35" s="76">
        <v>22.1</v>
      </c>
      <c r="W35" s="44">
        <v>1.5</v>
      </c>
    </row>
    <row r="36" spans="1:23" ht="15" customHeight="1">
      <c r="A36" s="1" t="s">
        <v>22</v>
      </c>
      <c r="B36" s="86" t="s">
        <v>84</v>
      </c>
      <c r="C36" s="86" t="s">
        <v>85</v>
      </c>
      <c r="D36" s="20">
        <v>516</v>
      </c>
      <c r="E36" s="14">
        <v>530</v>
      </c>
      <c r="F36" s="15">
        <f t="shared" si="0"/>
        <v>14</v>
      </c>
      <c r="G36" s="57">
        <v>117</v>
      </c>
      <c r="H36" s="36">
        <v>137</v>
      </c>
      <c r="I36" s="36">
        <v>125</v>
      </c>
      <c r="J36" s="36">
        <v>123</v>
      </c>
      <c r="K36" s="36">
        <f t="shared" si="1"/>
        <v>502</v>
      </c>
      <c r="L36" s="51">
        <f t="shared" si="2"/>
        <v>-14</v>
      </c>
      <c r="M36" s="37">
        <v>592.5</v>
      </c>
      <c r="N36" s="16">
        <v>546.5</v>
      </c>
      <c r="O36" s="21">
        <f t="shared" si="3"/>
        <v>46</v>
      </c>
      <c r="P36" s="44"/>
      <c r="Q36" s="16">
        <v>8.45771144278607</v>
      </c>
      <c r="R36" s="65">
        <f t="shared" si="4"/>
        <v>7.7637130801687775</v>
      </c>
      <c r="S36" s="82">
        <v>1.1686046511627908</v>
      </c>
      <c r="T36" s="71">
        <f t="shared" si="5"/>
        <v>1.1802788844621515</v>
      </c>
      <c r="U36" s="73">
        <v>25.8</v>
      </c>
      <c r="V36" s="76">
        <v>25.1</v>
      </c>
      <c r="W36" s="44">
        <v>3.5</v>
      </c>
    </row>
    <row r="37" spans="1:23" ht="15" customHeight="1">
      <c r="A37" s="1" t="s">
        <v>23</v>
      </c>
      <c r="B37" s="86" t="s">
        <v>86</v>
      </c>
      <c r="C37" s="86" t="s">
        <v>87</v>
      </c>
      <c r="D37" s="20">
        <v>507</v>
      </c>
      <c r="E37" s="14">
        <v>494</v>
      </c>
      <c r="F37" s="15">
        <f t="shared" si="0"/>
        <v>-13</v>
      </c>
      <c r="G37" s="57">
        <v>123</v>
      </c>
      <c r="H37" s="36">
        <v>123</v>
      </c>
      <c r="I37" s="36">
        <v>130</v>
      </c>
      <c r="J37" s="36">
        <v>120</v>
      </c>
      <c r="K37" s="36">
        <f t="shared" si="1"/>
        <v>496</v>
      </c>
      <c r="L37" s="51">
        <f t="shared" si="2"/>
        <v>-11</v>
      </c>
      <c r="M37" s="37">
        <v>596.5</v>
      </c>
      <c r="N37" s="16">
        <v>549.5</v>
      </c>
      <c r="O37" s="21">
        <f t="shared" si="3"/>
        <v>47</v>
      </c>
      <c r="P37" s="44">
        <v>16</v>
      </c>
      <c r="Q37" s="16">
        <v>8.631921824104234</v>
      </c>
      <c r="R37" s="65">
        <f t="shared" si="4"/>
        <v>7.879295892707461</v>
      </c>
      <c r="S37" s="82">
        <v>1.2110453648915187</v>
      </c>
      <c r="T37" s="71">
        <f t="shared" si="5"/>
        <v>1.2026209677419355</v>
      </c>
      <c r="U37" s="73">
        <v>25.35</v>
      </c>
      <c r="V37" s="76">
        <v>24.8</v>
      </c>
      <c r="W37" s="44">
        <v>3.5</v>
      </c>
    </row>
    <row r="38" spans="1:23" ht="15" customHeight="1">
      <c r="A38" s="1" t="s">
        <v>24</v>
      </c>
      <c r="B38" s="86" t="s">
        <v>88</v>
      </c>
      <c r="C38" s="86" t="s">
        <v>89</v>
      </c>
      <c r="D38" s="20">
        <v>477</v>
      </c>
      <c r="E38" s="14">
        <v>476</v>
      </c>
      <c r="F38" s="15">
        <f t="shared" si="0"/>
        <v>-1</v>
      </c>
      <c r="G38" s="57">
        <v>124</v>
      </c>
      <c r="H38" s="36">
        <v>121</v>
      </c>
      <c r="I38" s="36">
        <v>97</v>
      </c>
      <c r="J38" s="36">
        <v>135</v>
      </c>
      <c r="K38" s="36">
        <f t="shared" si="1"/>
        <v>477</v>
      </c>
      <c r="L38" s="51">
        <f t="shared" si="2"/>
        <v>0</v>
      </c>
      <c r="M38" s="37">
        <v>635.5</v>
      </c>
      <c r="N38" s="16">
        <v>588.5</v>
      </c>
      <c r="O38" s="21">
        <f t="shared" si="3"/>
        <v>47</v>
      </c>
      <c r="P38" s="44">
        <v>86</v>
      </c>
      <c r="Q38" s="16">
        <v>8.18253343823761</v>
      </c>
      <c r="R38" s="65">
        <f t="shared" si="4"/>
        <v>7.395751376868607</v>
      </c>
      <c r="S38" s="82">
        <v>1.3322851153039832</v>
      </c>
      <c r="T38" s="71">
        <f t="shared" si="5"/>
        <v>1.3322851153039832</v>
      </c>
      <c r="U38" s="73">
        <v>22.71</v>
      </c>
      <c r="V38" s="76">
        <v>22.71</v>
      </c>
      <c r="W38" s="44">
        <v>3.5</v>
      </c>
    </row>
    <row r="39" spans="1:23" ht="15" customHeight="1">
      <c r="A39" s="1" t="s">
        <v>25</v>
      </c>
      <c r="B39" s="124" t="s">
        <v>90</v>
      </c>
      <c r="C39" s="86" t="s">
        <v>91</v>
      </c>
      <c r="D39" s="20">
        <v>312</v>
      </c>
      <c r="E39" s="14">
        <v>309</v>
      </c>
      <c r="F39" s="15">
        <f t="shared" si="0"/>
        <v>-3</v>
      </c>
      <c r="G39" s="57">
        <v>72</v>
      </c>
      <c r="H39" s="36">
        <v>77</v>
      </c>
      <c r="I39" s="36">
        <v>74</v>
      </c>
      <c r="J39" s="36">
        <v>76</v>
      </c>
      <c r="K39" s="36">
        <f t="shared" si="1"/>
        <v>299</v>
      </c>
      <c r="L39" s="51">
        <f t="shared" si="2"/>
        <v>-13</v>
      </c>
      <c r="M39" s="37">
        <v>356.5</v>
      </c>
      <c r="N39" s="16">
        <v>328.5</v>
      </c>
      <c r="O39" s="21">
        <f t="shared" si="3"/>
        <v>28</v>
      </c>
      <c r="P39" s="44"/>
      <c r="Q39" s="16">
        <v>8.51063829787234</v>
      </c>
      <c r="R39" s="65">
        <f t="shared" si="4"/>
        <v>7.854137447405329</v>
      </c>
      <c r="S39" s="82">
        <v>1.205128205128205</v>
      </c>
      <c r="T39" s="71">
        <f t="shared" si="5"/>
        <v>1.1923076923076923</v>
      </c>
      <c r="U39" s="73">
        <v>26</v>
      </c>
      <c r="V39" s="76">
        <v>24.92</v>
      </c>
      <c r="W39" s="44">
        <v>1.5</v>
      </c>
    </row>
    <row r="40" spans="1:23" ht="15" customHeight="1">
      <c r="A40" s="1" t="s">
        <v>26</v>
      </c>
      <c r="B40" s="86" t="s">
        <v>92</v>
      </c>
      <c r="C40" s="86" t="s">
        <v>93</v>
      </c>
      <c r="D40" s="20">
        <v>437</v>
      </c>
      <c r="E40" s="14">
        <v>443</v>
      </c>
      <c r="F40" s="15">
        <f t="shared" si="0"/>
        <v>6</v>
      </c>
      <c r="G40" s="57">
        <v>104</v>
      </c>
      <c r="H40" s="36">
        <v>115</v>
      </c>
      <c r="I40" s="36">
        <v>116</v>
      </c>
      <c r="J40" s="36">
        <v>112</v>
      </c>
      <c r="K40" s="36">
        <f t="shared" si="1"/>
        <v>447</v>
      </c>
      <c r="L40" s="51">
        <f t="shared" si="2"/>
        <v>10</v>
      </c>
      <c r="M40" s="37">
        <v>505</v>
      </c>
      <c r="N40" s="16">
        <v>466</v>
      </c>
      <c r="O40" s="21">
        <f t="shared" si="3"/>
        <v>39</v>
      </c>
      <c r="P40" s="44"/>
      <c r="Q40" s="16">
        <v>8.514851485148515</v>
      </c>
      <c r="R40" s="65">
        <f t="shared" si="4"/>
        <v>7.7227722772277225</v>
      </c>
      <c r="S40" s="82">
        <v>1.1556064073226544</v>
      </c>
      <c r="T40" s="71">
        <f t="shared" si="5"/>
        <v>1.1297539149888143</v>
      </c>
      <c r="U40" s="73">
        <v>25.71</v>
      </c>
      <c r="V40" s="76">
        <v>26.29</v>
      </c>
      <c r="W40" s="44">
        <v>2.5</v>
      </c>
    </row>
    <row r="41" spans="1:23" ht="15" customHeight="1">
      <c r="A41" s="1" t="s">
        <v>27</v>
      </c>
      <c r="B41" s="86" t="s">
        <v>94</v>
      </c>
      <c r="C41" s="86" t="s">
        <v>93</v>
      </c>
      <c r="D41" s="20">
        <v>264</v>
      </c>
      <c r="E41" s="14">
        <v>266</v>
      </c>
      <c r="F41" s="15">
        <f t="shared" si="0"/>
        <v>2</v>
      </c>
      <c r="G41" s="57">
        <v>66</v>
      </c>
      <c r="H41" s="36">
        <v>58</v>
      </c>
      <c r="I41" s="36">
        <v>68</v>
      </c>
      <c r="J41" s="36">
        <v>66</v>
      </c>
      <c r="K41" s="36">
        <f t="shared" si="1"/>
        <v>258</v>
      </c>
      <c r="L41" s="51">
        <f t="shared" si="2"/>
        <v>-6</v>
      </c>
      <c r="M41" s="37">
        <v>355</v>
      </c>
      <c r="N41" s="16">
        <v>329</v>
      </c>
      <c r="O41" s="21">
        <f t="shared" si="3"/>
        <v>26</v>
      </c>
      <c r="P41" s="44">
        <v>7</v>
      </c>
      <c r="Q41" s="16">
        <v>8.169014084507042</v>
      </c>
      <c r="R41" s="65">
        <f t="shared" si="4"/>
        <v>7.323943661971831</v>
      </c>
      <c r="S41" s="82">
        <v>1.3446969696969697</v>
      </c>
      <c r="T41" s="71">
        <f t="shared" si="5"/>
        <v>1.375968992248062</v>
      </c>
      <c r="U41" s="73">
        <v>22</v>
      </c>
      <c r="V41" s="76">
        <v>21.5</v>
      </c>
      <c r="W41" s="44">
        <v>1.5</v>
      </c>
    </row>
    <row r="42" spans="1:23" ht="15" customHeight="1">
      <c r="A42" s="1" t="s">
        <v>28</v>
      </c>
      <c r="B42" s="86" t="s">
        <v>95</v>
      </c>
      <c r="C42" s="86" t="s">
        <v>96</v>
      </c>
      <c r="D42" s="20">
        <v>461</v>
      </c>
      <c r="E42" s="14">
        <v>458</v>
      </c>
      <c r="F42" s="15">
        <f t="shared" si="0"/>
        <v>-3</v>
      </c>
      <c r="G42" s="57">
        <v>114</v>
      </c>
      <c r="H42" s="36">
        <v>122</v>
      </c>
      <c r="I42" s="36">
        <v>114</v>
      </c>
      <c r="J42" s="36">
        <v>95</v>
      </c>
      <c r="K42" s="36">
        <f t="shared" si="1"/>
        <v>445</v>
      </c>
      <c r="L42" s="51">
        <f t="shared" si="2"/>
        <v>-16</v>
      </c>
      <c r="M42" s="37">
        <v>536</v>
      </c>
      <c r="N42" s="16">
        <v>493</v>
      </c>
      <c r="O42" s="21">
        <f t="shared" si="3"/>
        <v>43</v>
      </c>
      <c r="P42" s="44"/>
      <c r="Q42" s="16">
        <v>8.727272727272728</v>
      </c>
      <c r="R42" s="65">
        <f t="shared" si="4"/>
        <v>8.022388059701493</v>
      </c>
      <c r="S42" s="82">
        <v>1.193058568329718</v>
      </c>
      <c r="T42" s="71">
        <f t="shared" si="5"/>
        <v>1.2044943820224718</v>
      </c>
      <c r="U42" s="73">
        <v>24.26</v>
      </c>
      <c r="V42" s="76">
        <v>24.72</v>
      </c>
      <c r="W42" s="44">
        <v>2.5</v>
      </c>
    </row>
    <row r="43" spans="1:23" ht="15" customHeight="1">
      <c r="A43" s="1" t="s">
        <v>45</v>
      </c>
      <c r="B43" s="86" t="s">
        <v>125</v>
      </c>
      <c r="C43" s="86" t="s">
        <v>126</v>
      </c>
      <c r="D43" s="20">
        <v>517</v>
      </c>
      <c r="E43" s="14">
        <v>520</v>
      </c>
      <c r="F43" s="15">
        <f t="shared" si="0"/>
        <v>3</v>
      </c>
      <c r="G43" s="57">
        <v>175</v>
      </c>
      <c r="H43" s="36">
        <v>136</v>
      </c>
      <c r="I43" s="36">
        <v>115</v>
      </c>
      <c r="J43" s="36">
        <v>117</v>
      </c>
      <c r="K43" s="36">
        <f t="shared" si="1"/>
        <v>543</v>
      </c>
      <c r="L43" s="51">
        <f t="shared" si="2"/>
        <v>26</v>
      </c>
      <c r="M43" s="37">
        <v>640.5</v>
      </c>
      <c r="N43" s="16">
        <v>590.5</v>
      </c>
      <c r="O43" s="21">
        <f t="shared" si="3"/>
        <v>50</v>
      </c>
      <c r="P43" s="44"/>
      <c r="Q43" s="16">
        <v>8.610885458976442</v>
      </c>
      <c r="R43" s="65">
        <f t="shared" si="4"/>
        <v>7.8064012490242005</v>
      </c>
      <c r="S43" s="82">
        <v>1.190522243713733</v>
      </c>
      <c r="T43" s="71">
        <f t="shared" si="5"/>
        <v>1.1795580110497237</v>
      </c>
      <c r="U43" s="73">
        <v>24.62</v>
      </c>
      <c r="V43" s="76">
        <v>24.68</v>
      </c>
      <c r="W43" s="44">
        <v>2.5</v>
      </c>
    </row>
    <row r="44" spans="1:23" ht="15" customHeight="1">
      <c r="A44" s="1" t="s">
        <v>39</v>
      </c>
      <c r="B44" s="86" t="s">
        <v>115</v>
      </c>
      <c r="C44" s="86" t="s">
        <v>116</v>
      </c>
      <c r="D44" s="20">
        <v>285</v>
      </c>
      <c r="E44" s="14">
        <v>273</v>
      </c>
      <c r="F44" s="15">
        <f t="shared" si="0"/>
        <v>-12</v>
      </c>
      <c r="G44" s="57">
        <v>60</v>
      </c>
      <c r="H44" s="36">
        <v>67</v>
      </c>
      <c r="I44" s="36">
        <v>61</v>
      </c>
      <c r="J44" s="36">
        <v>70</v>
      </c>
      <c r="K44" s="36">
        <f t="shared" si="1"/>
        <v>258</v>
      </c>
      <c r="L44" s="51">
        <f t="shared" si="2"/>
        <v>-27</v>
      </c>
      <c r="M44" s="37">
        <v>355.5</v>
      </c>
      <c r="N44" s="16">
        <v>327.5</v>
      </c>
      <c r="O44" s="21">
        <f t="shared" si="3"/>
        <v>28</v>
      </c>
      <c r="P44" s="44">
        <v>8</v>
      </c>
      <c r="Q44" s="16">
        <v>8.659217877094973</v>
      </c>
      <c r="R44" s="65">
        <f t="shared" si="4"/>
        <v>7.876230661040788</v>
      </c>
      <c r="S44" s="82">
        <v>1.256140350877193</v>
      </c>
      <c r="T44" s="71">
        <f t="shared" si="5"/>
        <v>1.377906976744186</v>
      </c>
      <c r="U44" s="73">
        <v>23.75</v>
      </c>
      <c r="V44" s="76">
        <v>21.5</v>
      </c>
      <c r="W44" s="44">
        <v>1.5</v>
      </c>
    </row>
    <row r="45" spans="1:23" ht="15" customHeight="1">
      <c r="A45" s="1" t="s">
        <v>49</v>
      </c>
      <c r="B45" s="86" t="s">
        <v>132</v>
      </c>
      <c r="C45" s="86" t="s">
        <v>133</v>
      </c>
      <c r="D45" s="20">
        <v>367</v>
      </c>
      <c r="E45" s="14">
        <v>357</v>
      </c>
      <c r="F45" s="15">
        <f t="shared" si="0"/>
        <v>-10</v>
      </c>
      <c r="G45" s="57">
        <v>75</v>
      </c>
      <c r="H45" s="36">
        <v>79</v>
      </c>
      <c r="I45" s="36">
        <v>106</v>
      </c>
      <c r="J45" s="36">
        <v>81</v>
      </c>
      <c r="K45" s="36">
        <f t="shared" si="1"/>
        <v>341</v>
      </c>
      <c r="L45" s="51">
        <f t="shared" si="2"/>
        <v>-26</v>
      </c>
      <c r="M45" s="37">
        <v>425.5</v>
      </c>
      <c r="N45" s="16">
        <v>391.5</v>
      </c>
      <c r="O45" s="21">
        <f t="shared" si="3"/>
        <v>34</v>
      </c>
      <c r="P45" s="44"/>
      <c r="Q45" s="16">
        <v>8.686210640608035</v>
      </c>
      <c r="R45" s="65">
        <f t="shared" si="4"/>
        <v>7.9905992949471205</v>
      </c>
      <c r="S45" s="82">
        <v>1.2547683923705721</v>
      </c>
      <c r="T45" s="71">
        <f t="shared" si="5"/>
        <v>1.247800586510264</v>
      </c>
      <c r="U45" s="73">
        <v>22.94</v>
      </c>
      <c r="V45" s="76">
        <v>24.36</v>
      </c>
      <c r="W45" s="44">
        <v>2.5</v>
      </c>
    </row>
    <row r="46" spans="1:23" ht="15" customHeight="1">
      <c r="A46" s="1" t="s">
        <v>29</v>
      </c>
      <c r="B46" s="86" t="s">
        <v>97</v>
      </c>
      <c r="C46" s="86" t="s">
        <v>98</v>
      </c>
      <c r="D46" s="20">
        <v>308</v>
      </c>
      <c r="E46" s="14">
        <v>298</v>
      </c>
      <c r="F46" s="15">
        <f t="shared" si="0"/>
        <v>-10</v>
      </c>
      <c r="G46" s="57">
        <v>76</v>
      </c>
      <c r="H46" s="36">
        <v>76</v>
      </c>
      <c r="I46" s="36">
        <v>69</v>
      </c>
      <c r="J46" s="36">
        <v>73</v>
      </c>
      <c r="K46" s="36">
        <f t="shared" si="1"/>
        <v>294</v>
      </c>
      <c r="L46" s="51">
        <f t="shared" si="2"/>
        <v>-14</v>
      </c>
      <c r="M46" s="37">
        <v>356.5</v>
      </c>
      <c r="N46" s="16">
        <v>330.5</v>
      </c>
      <c r="O46" s="21">
        <f t="shared" si="3"/>
        <v>26</v>
      </c>
      <c r="P46" s="44"/>
      <c r="Q46" s="16">
        <v>8.108108108108109</v>
      </c>
      <c r="R46" s="65">
        <f t="shared" si="4"/>
        <v>7.293127629733521</v>
      </c>
      <c r="S46" s="82">
        <v>1.2012987012987013</v>
      </c>
      <c r="T46" s="71">
        <f t="shared" si="5"/>
        <v>1.2125850340136055</v>
      </c>
      <c r="U46" s="73">
        <v>25.67</v>
      </c>
      <c r="V46" s="76">
        <v>24.5</v>
      </c>
      <c r="W46" s="44">
        <v>1.5</v>
      </c>
    </row>
    <row r="47" spans="1:23" ht="15" customHeight="1">
      <c r="A47" s="1" t="s">
        <v>57</v>
      </c>
      <c r="B47" s="86" t="s">
        <v>146</v>
      </c>
      <c r="C47" s="86" t="s">
        <v>147</v>
      </c>
      <c r="D47" s="20">
        <v>689</v>
      </c>
      <c r="E47" s="14">
        <v>708</v>
      </c>
      <c r="F47" s="15">
        <f t="shared" si="0"/>
        <v>19</v>
      </c>
      <c r="G47" s="57">
        <v>204</v>
      </c>
      <c r="H47" s="36">
        <v>180</v>
      </c>
      <c r="I47" s="36">
        <v>164</v>
      </c>
      <c r="J47" s="36">
        <v>180</v>
      </c>
      <c r="K47" s="36">
        <f t="shared" si="1"/>
        <v>728</v>
      </c>
      <c r="L47" s="51">
        <f t="shared" si="2"/>
        <v>39</v>
      </c>
      <c r="M47" s="37">
        <v>859.5</v>
      </c>
      <c r="N47" s="16">
        <v>792.5</v>
      </c>
      <c r="O47" s="21">
        <f t="shared" si="3"/>
        <v>67</v>
      </c>
      <c r="P47" s="44">
        <v>22</v>
      </c>
      <c r="Q47" s="16">
        <v>8.56610800744879</v>
      </c>
      <c r="R47" s="65">
        <f t="shared" si="4"/>
        <v>7.795229784758581</v>
      </c>
      <c r="S47" s="82">
        <v>1.1690856313497824</v>
      </c>
      <c r="T47" s="71">
        <f t="shared" si="5"/>
        <v>1.1806318681318682</v>
      </c>
      <c r="U47" s="73">
        <v>25.52</v>
      </c>
      <c r="V47" s="76">
        <v>25.1</v>
      </c>
      <c r="W47" s="44">
        <v>4</v>
      </c>
    </row>
    <row r="48" spans="1:23" ht="15" customHeight="1">
      <c r="A48" s="1" t="s">
        <v>36</v>
      </c>
      <c r="B48" s="86" t="s">
        <v>109</v>
      </c>
      <c r="C48" s="86" t="s">
        <v>110</v>
      </c>
      <c r="D48" s="20">
        <v>338</v>
      </c>
      <c r="E48" s="14">
        <v>350</v>
      </c>
      <c r="F48" s="15">
        <f t="shared" si="0"/>
        <v>12</v>
      </c>
      <c r="G48" s="57">
        <v>79</v>
      </c>
      <c r="H48" s="36">
        <v>86</v>
      </c>
      <c r="I48" s="36">
        <v>87</v>
      </c>
      <c r="J48" s="36">
        <v>96</v>
      </c>
      <c r="K48" s="36">
        <f t="shared" si="1"/>
        <v>348</v>
      </c>
      <c r="L48" s="51">
        <f t="shared" si="2"/>
        <v>10</v>
      </c>
      <c r="M48" s="37">
        <v>417.5</v>
      </c>
      <c r="N48" s="16">
        <v>386.5</v>
      </c>
      <c r="O48" s="21">
        <f t="shared" si="3"/>
        <v>31</v>
      </c>
      <c r="P48" s="44"/>
      <c r="Q48" s="16">
        <v>8.262454434993925</v>
      </c>
      <c r="R48" s="65">
        <f t="shared" si="4"/>
        <v>7.425149700598803</v>
      </c>
      <c r="S48" s="82">
        <v>1.217455621301775</v>
      </c>
      <c r="T48" s="71">
        <f t="shared" si="5"/>
        <v>1.1997126436781609</v>
      </c>
      <c r="U48" s="73">
        <v>24.14</v>
      </c>
      <c r="V48" s="76">
        <v>24.86</v>
      </c>
      <c r="W48" s="44">
        <v>2.5</v>
      </c>
    </row>
    <row r="49" spans="1:23" ht="15" customHeight="1">
      <c r="A49" s="1" t="s">
        <v>42</v>
      </c>
      <c r="B49" s="86" t="s">
        <v>121</v>
      </c>
      <c r="C49" s="86" t="s">
        <v>102</v>
      </c>
      <c r="D49" s="20">
        <v>511</v>
      </c>
      <c r="E49" s="14">
        <v>512</v>
      </c>
      <c r="F49" s="15">
        <f t="shared" si="0"/>
        <v>1</v>
      </c>
      <c r="G49" s="57">
        <v>105</v>
      </c>
      <c r="H49" s="36">
        <v>130</v>
      </c>
      <c r="I49" s="36">
        <v>125</v>
      </c>
      <c r="J49" s="36">
        <v>133</v>
      </c>
      <c r="K49" s="36">
        <f t="shared" si="1"/>
        <v>493</v>
      </c>
      <c r="L49" s="51">
        <f t="shared" si="2"/>
        <v>-18</v>
      </c>
      <c r="M49" s="37">
        <v>565.5</v>
      </c>
      <c r="N49" s="16">
        <v>521.5</v>
      </c>
      <c r="O49" s="21">
        <f t="shared" si="3"/>
        <v>44</v>
      </c>
      <c r="P49" s="44"/>
      <c r="Q49" s="16">
        <v>8.614864864864865</v>
      </c>
      <c r="R49" s="65">
        <f t="shared" si="4"/>
        <v>7.780725022104333</v>
      </c>
      <c r="S49" s="82">
        <v>1.1585127201565557</v>
      </c>
      <c r="T49" s="71">
        <f t="shared" si="5"/>
        <v>1.1470588235294117</v>
      </c>
      <c r="U49" s="73">
        <v>25.55</v>
      </c>
      <c r="V49" s="76">
        <v>25.95</v>
      </c>
      <c r="W49" s="44">
        <v>4.5</v>
      </c>
    </row>
    <row r="50" spans="1:23" ht="15" customHeight="1">
      <c r="A50" s="1" t="s">
        <v>30</v>
      </c>
      <c r="B50" s="86" t="s">
        <v>99</v>
      </c>
      <c r="C50" s="86" t="s">
        <v>100</v>
      </c>
      <c r="D50" s="20">
        <v>283</v>
      </c>
      <c r="E50" s="14">
        <v>282</v>
      </c>
      <c r="F50" s="15">
        <f t="shared" si="0"/>
        <v>-1</v>
      </c>
      <c r="G50" s="57">
        <v>74</v>
      </c>
      <c r="H50" s="36">
        <v>66</v>
      </c>
      <c r="I50" s="36">
        <v>80</v>
      </c>
      <c r="J50" s="36">
        <v>65</v>
      </c>
      <c r="K50" s="36">
        <f t="shared" si="1"/>
        <v>285</v>
      </c>
      <c r="L50" s="51">
        <f t="shared" si="2"/>
        <v>2</v>
      </c>
      <c r="M50" s="37">
        <v>381</v>
      </c>
      <c r="N50" s="16">
        <v>351</v>
      </c>
      <c r="O50" s="21">
        <f t="shared" si="3"/>
        <v>30</v>
      </c>
      <c r="P50" s="44">
        <v>9</v>
      </c>
      <c r="Q50" s="16">
        <v>8.764940239043826</v>
      </c>
      <c r="R50" s="65">
        <f t="shared" si="4"/>
        <v>7.874015748031496</v>
      </c>
      <c r="S50" s="82">
        <v>1.3303886925795052</v>
      </c>
      <c r="T50" s="71">
        <f t="shared" si="5"/>
        <v>1.3368421052631578</v>
      </c>
      <c r="U50" s="73">
        <v>21.77</v>
      </c>
      <c r="V50" s="76">
        <v>21.92</v>
      </c>
      <c r="W50" s="44">
        <v>1.5</v>
      </c>
    </row>
    <row r="51" spans="1:23" ht="15" customHeight="1">
      <c r="A51" s="1" t="s">
        <v>31</v>
      </c>
      <c r="B51" s="86" t="s">
        <v>101</v>
      </c>
      <c r="C51" s="86" t="s">
        <v>102</v>
      </c>
      <c r="D51" s="20">
        <v>429</v>
      </c>
      <c r="E51" s="14">
        <v>407</v>
      </c>
      <c r="F51" s="15">
        <f t="shared" si="0"/>
        <v>-22</v>
      </c>
      <c r="G51" s="57">
        <v>89</v>
      </c>
      <c r="H51" s="36">
        <v>107</v>
      </c>
      <c r="I51" s="36">
        <v>92</v>
      </c>
      <c r="J51" s="36">
        <v>89</v>
      </c>
      <c r="K51" s="36">
        <f t="shared" si="1"/>
        <v>377</v>
      </c>
      <c r="L51" s="51">
        <f t="shared" si="2"/>
        <v>-52</v>
      </c>
      <c r="M51" s="37">
        <v>498.5</v>
      </c>
      <c r="N51" s="16">
        <v>459.5</v>
      </c>
      <c r="O51" s="21">
        <f t="shared" si="3"/>
        <v>39</v>
      </c>
      <c r="P51" s="44">
        <v>12</v>
      </c>
      <c r="Q51" s="16">
        <v>8.522727272727272</v>
      </c>
      <c r="R51" s="65">
        <f t="shared" si="4"/>
        <v>7.823470411233702</v>
      </c>
      <c r="S51" s="82">
        <v>1.2307692307692308</v>
      </c>
      <c r="T51" s="71">
        <f t="shared" si="5"/>
        <v>1.3222811671087533</v>
      </c>
      <c r="U51" s="73">
        <v>23.83</v>
      </c>
      <c r="V51" s="76">
        <v>22.18</v>
      </c>
      <c r="W51" s="44">
        <v>2.5</v>
      </c>
    </row>
    <row r="52" spans="1:23" ht="15" customHeight="1">
      <c r="A52" s="1" t="s">
        <v>38</v>
      </c>
      <c r="B52" s="86" t="s">
        <v>113</v>
      </c>
      <c r="C52" s="86" t="s">
        <v>114</v>
      </c>
      <c r="D52" s="20">
        <v>481</v>
      </c>
      <c r="E52" s="14">
        <v>481</v>
      </c>
      <c r="F52" s="15">
        <f t="shared" si="0"/>
        <v>0</v>
      </c>
      <c r="G52" s="57">
        <v>124</v>
      </c>
      <c r="H52" s="36">
        <v>112</v>
      </c>
      <c r="I52" s="36">
        <v>133</v>
      </c>
      <c r="J52" s="36">
        <v>118</v>
      </c>
      <c r="K52" s="36">
        <f t="shared" si="1"/>
        <v>487</v>
      </c>
      <c r="L52" s="51">
        <f t="shared" si="2"/>
        <v>6</v>
      </c>
      <c r="M52" s="37">
        <v>595</v>
      </c>
      <c r="N52" s="16">
        <v>549</v>
      </c>
      <c r="O52" s="21">
        <f t="shared" si="3"/>
        <v>46</v>
      </c>
      <c r="P52" s="44">
        <v>15</v>
      </c>
      <c r="Q52" s="16">
        <v>8.403361344537815</v>
      </c>
      <c r="R52" s="65">
        <f t="shared" si="4"/>
        <v>7.73109243697479</v>
      </c>
      <c r="S52" s="82">
        <v>1.237006237006237</v>
      </c>
      <c r="T52" s="71">
        <f t="shared" si="5"/>
        <v>1.2217659137577002</v>
      </c>
      <c r="U52" s="73">
        <v>25.32</v>
      </c>
      <c r="V52" s="76">
        <v>24.35</v>
      </c>
      <c r="W52" s="44">
        <v>3.5</v>
      </c>
    </row>
    <row r="53" spans="1:23" ht="15" customHeight="1">
      <c r="A53" s="1" t="s">
        <v>50</v>
      </c>
      <c r="B53" s="86" t="s">
        <v>134</v>
      </c>
      <c r="C53" s="86" t="s">
        <v>135</v>
      </c>
      <c r="D53" s="20">
        <v>301</v>
      </c>
      <c r="E53" s="14">
        <v>330</v>
      </c>
      <c r="F53" s="15">
        <f t="shared" si="0"/>
        <v>29</v>
      </c>
      <c r="G53" s="57">
        <v>85</v>
      </c>
      <c r="H53" s="36">
        <v>83</v>
      </c>
      <c r="I53" s="36">
        <v>86</v>
      </c>
      <c r="J53" s="36">
        <v>76</v>
      </c>
      <c r="K53" s="36">
        <f t="shared" si="1"/>
        <v>330</v>
      </c>
      <c r="L53" s="51">
        <f t="shared" si="2"/>
        <v>29</v>
      </c>
      <c r="M53" s="37">
        <v>436.5</v>
      </c>
      <c r="N53" s="16">
        <v>401.5</v>
      </c>
      <c r="O53" s="21">
        <f t="shared" si="3"/>
        <v>35</v>
      </c>
      <c r="P53" s="44">
        <v>29</v>
      </c>
      <c r="Q53" s="16">
        <v>8.91566265060241</v>
      </c>
      <c r="R53" s="65">
        <f t="shared" si="4"/>
        <v>8.018327605956472</v>
      </c>
      <c r="S53" s="82">
        <v>1.3787375415282392</v>
      </c>
      <c r="T53" s="71">
        <f t="shared" si="5"/>
        <v>1.3227272727272728</v>
      </c>
      <c r="U53" s="73">
        <v>21.5</v>
      </c>
      <c r="V53" s="76">
        <v>22</v>
      </c>
      <c r="W53" s="44">
        <v>1.5</v>
      </c>
    </row>
    <row r="54" spans="1:23" ht="15" customHeight="1">
      <c r="A54" s="1" t="s">
        <v>51</v>
      </c>
      <c r="B54" s="86" t="s">
        <v>136</v>
      </c>
      <c r="C54" s="86" t="s">
        <v>137</v>
      </c>
      <c r="D54" s="20">
        <v>417</v>
      </c>
      <c r="E54" s="14">
        <v>405</v>
      </c>
      <c r="F54" s="15">
        <f t="shared" si="0"/>
        <v>-12</v>
      </c>
      <c r="G54" s="57">
        <v>90</v>
      </c>
      <c r="H54" s="36">
        <v>107</v>
      </c>
      <c r="I54" s="36">
        <v>108</v>
      </c>
      <c r="J54" s="36">
        <v>99</v>
      </c>
      <c r="K54" s="36">
        <f t="shared" si="1"/>
        <v>404</v>
      </c>
      <c r="L54" s="51">
        <f t="shared" si="2"/>
        <v>-13</v>
      </c>
      <c r="M54" s="37">
        <v>479</v>
      </c>
      <c r="N54" s="16">
        <v>441</v>
      </c>
      <c r="O54" s="21">
        <f t="shared" si="3"/>
        <v>38</v>
      </c>
      <c r="P54" s="44"/>
      <c r="Q54" s="16">
        <v>8.773678963110667</v>
      </c>
      <c r="R54" s="65">
        <f t="shared" si="4"/>
        <v>7.933194154488518</v>
      </c>
      <c r="S54" s="82">
        <v>1.2026378896882495</v>
      </c>
      <c r="T54" s="71">
        <f t="shared" si="5"/>
        <v>1.1856435643564356</v>
      </c>
      <c r="U54" s="73">
        <v>24.53</v>
      </c>
      <c r="V54" s="76">
        <v>25.25</v>
      </c>
      <c r="W54" s="44">
        <v>2.5</v>
      </c>
    </row>
    <row r="55" spans="1:23" ht="15" customHeight="1">
      <c r="A55" s="1" t="s">
        <v>37</v>
      </c>
      <c r="B55" s="86" t="s">
        <v>111</v>
      </c>
      <c r="C55" s="86" t="s">
        <v>112</v>
      </c>
      <c r="D55" s="20">
        <v>679</v>
      </c>
      <c r="E55" s="14">
        <v>672</v>
      </c>
      <c r="F55" s="15">
        <f t="shared" si="0"/>
        <v>-7</v>
      </c>
      <c r="G55" s="57">
        <v>150</v>
      </c>
      <c r="H55" s="36">
        <v>152</v>
      </c>
      <c r="I55" s="36">
        <v>162</v>
      </c>
      <c r="J55" s="36">
        <v>185</v>
      </c>
      <c r="K55" s="36">
        <f t="shared" si="1"/>
        <v>649</v>
      </c>
      <c r="L55" s="51">
        <f t="shared" si="2"/>
        <v>-30</v>
      </c>
      <c r="M55" s="37">
        <v>737.5</v>
      </c>
      <c r="N55" s="16">
        <v>679.5</v>
      </c>
      <c r="O55" s="21">
        <f t="shared" si="3"/>
        <v>58</v>
      </c>
      <c r="P55" s="44"/>
      <c r="Q55" s="16">
        <v>8.661417322834646</v>
      </c>
      <c r="R55" s="65">
        <f t="shared" si="4"/>
        <v>7.864406779661016</v>
      </c>
      <c r="S55" s="82">
        <v>1.122238586156112</v>
      </c>
      <c r="T55" s="71">
        <f t="shared" si="5"/>
        <v>1.1363636363636365</v>
      </c>
      <c r="U55" s="73">
        <v>26.12</v>
      </c>
      <c r="V55" s="76">
        <v>25.96</v>
      </c>
      <c r="W55" s="44">
        <v>3.5</v>
      </c>
    </row>
    <row r="56" spans="1:23" ht="15" customHeight="1" thickBot="1">
      <c r="A56" s="1" t="s">
        <v>32</v>
      </c>
      <c r="B56" s="25" t="s">
        <v>103</v>
      </c>
      <c r="C56" s="25" t="s">
        <v>104</v>
      </c>
      <c r="D56" s="38">
        <v>360</v>
      </c>
      <c r="E56" s="39">
        <v>355</v>
      </c>
      <c r="F56" s="40">
        <f t="shared" si="0"/>
        <v>-5</v>
      </c>
      <c r="G56" s="59">
        <v>88</v>
      </c>
      <c r="H56" s="60">
        <v>92</v>
      </c>
      <c r="I56" s="60">
        <v>99</v>
      </c>
      <c r="J56" s="60">
        <v>87</v>
      </c>
      <c r="K56" s="60">
        <f t="shared" si="1"/>
        <v>366</v>
      </c>
      <c r="L56" s="61">
        <f t="shared" si="2"/>
        <v>6</v>
      </c>
      <c r="M56" s="41">
        <v>466</v>
      </c>
      <c r="N56" s="42">
        <v>428</v>
      </c>
      <c r="O56" s="21">
        <f t="shared" si="3"/>
        <v>38</v>
      </c>
      <c r="P56" s="46"/>
      <c r="Q56" s="42">
        <v>8.863636363636363</v>
      </c>
      <c r="R56" s="69">
        <f t="shared" si="4"/>
        <v>8.15450643776824</v>
      </c>
      <c r="S56" s="83">
        <v>1.2222222222222223</v>
      </c>
      <c r="T56" s="71">
        <f t="shared" si="5"/>
        <v>1.273224043715847</v>
      </c>
      <c r="U56" s="74">
        <v>24</v>
      </c>
      <c r="V56" s="77">
        <v>22.88</v>
      </c>
      <c r="W56" s="122">
        <v>1</v>
      </c>
    </row>
    <row r="57" spans="1:23" ht="15" customHeight="1" thickBot="1" thickTop="1">
      <c r="A57" s="3" t="s">
        <v>5</v>
      </c>
      <c r="B57" s="26"/>
      <c r="C57" s="26"/>
      <c r="D57" s="7">
        <f>SUM(D7:D56)</f>
        <v>20955</v>
      </c>
      <c r="E57" s="5">
        <f>SUM(E7:E56)</f>
        <v>20956</v>
      </c>
      <c r="F57" s="6">
        <f>SUM(E57-D57)</f>
        <v>1</v>
      </c>
      <c r="G57" s="62">
        <f aca="true" t="shared" si="6" ref="G57:P57">SUM(G7:G56)</f>
        <v>5140</v>
      </c>
      <c r="H57" s="63">
        <f t="shared" si="6"/>
        <v>5208</v>
      </c>
      <c r="I57" s="63">
        <f t="shared" si="6"/>
        <v>5109</v>
      </c>
      <c r="J57" s="63">
        <f t="shared" si="6"/>
        <v>5242</v>
      </c>
      <c r="K57" s="63">
        <f t="shared" si="6"/>
        <v>20699</v>
      </c>
      <c r="L57" s="64">
        <f t="shared" si="6"/>
        <v>-256</v>
      </c>
      <c r="M57" s="8">
        <f t="shared" si="6"/>
        <v>26274.5</v>
      </c>
      <c r="N57" s="10">
        <f t="shared" si="6"/>
        <v>24219.5</v>
      </c>
      <c r="O57" s="9">
        <f t="shared" si="6"/>
        <v>2055</v>
      </c>
      <c r="P57" s="9">
        <f t="shared" si="6"/>
        <v>1275</v>
      </c>
      <c r="Q57" s="4">
        <v>8.59849771637791</v>
      </c>
      <c r="R57" s="80">
        <f t="shared" si="4"/>
        <v>7.821271575101334</v>
      </c>
      <c r="S57" s="84">
        <v>1.2642806012884753</v>
      </c>
      <c r="T57" s="28">
        <f t="shared" si="5"/>
        <v>1.2693608386878594</v>
      </c>
      <c r="U57" s="4">
        <v>23.95</v>
      </c>
      <c r="V57" s="68">
        <v>23.82</v>
      </c>
      <c r="W57" s="123">
        <f>SUM(W7:W56)</f>
        <v>130</v>
      </c>
    </row>
    <row r="58" ht="13.5" thickTop="1"/>
  </sheetData>
  <sheetProtection/>
  <mergeCells count="21">
    <mergeCell ref="A1:C6"/>
    <mergeCell ref="D1:J2"/>
    <mergeCell ref="M1:O2"/>
    <mergeCell ref="P1:P6"/>
    <mergeCell ref="L3:L6"/>
    <mergeCell ref="U5:U6"/>
    <mergeCell ref="Q1:V2"/>
    <mergeCell ref="N5:N6"/>
    <mergeCell ref="V5:V6"/>
    <mergeCell ref="O5:O6"/>
    <mergeCell ref="T5:T6"/>
    <mergeCell ref="Q5:Q6"/>
    <mergeCell ref="W1:W6"/>
    <mergeCell ref="R5:R6"/>
    <mergeCell ref="U3:V4"/>
    <mergeCell ref="D3:F5"/>
    <mergeCell ref="G3:K5"/>
    <mergeCell ref="N3:O4"/>
    <mergeCell ref="Q3:R4"/>
    <mergeCell ref="S3:T4"/>
    <mergeCell ref="S5:S6"/>
  </mergeCells>
  <printOptions/>
  <pageMargins left="0.41" right="0.43" top="0.984251969" bottom="0.984251969" header="0.31" footer="0.4921259845"/>
  <pageSetup fitToHeight="1" fitToWidth="1" horizontalDpi="600" verticalDpi="600" orientation="landscape" paperSize="9" scale="48" r:id="rId1"/>
  <headerFooter alignWithMargins="0">
    <oddHeader>&amp;C&amp;"Arial,Gras"&amp;14C.T.S.D.
28 janvier 2016
REPARTITION DE LA DOTATION HORAIRE DES COLLEGES DE LA SOMME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zoomScaleSheetLayoutView="100" zoomScalePageLayoutView="0" workbookViewId="0" topLeftCell="A1">
      <pane xSplit="3" ySplit="5" topLeftCell="D3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7" sqref="K7:K56"/>
    </sheetView>
  </sheetViews>
  <sheetFormatPr defaultColWidth="11.421875" defaultRowHeight="12.75"/>
  <cols>
    <col min="1" max="1" width="11.28125" style="0" customWidth="1"/>
    <col min="2" max="2" width="24.57421875" style="0" customWidth="1"/>
    <col min="3" max="3" width="29.28125" style="0" customWidth="1"/>
    <col min="21" max="26" width="7.57421875" style="0" customWidth="1"/>
  </cols>
  <sheetData>
    <row r="1" spans="1:26" ht="17.25" customHeight="1" thickTop="1">
      <c r="A1" s="239" t="s">
        <v>9</v>
      </c>
      <c r="B1" s="240"/>
      <c r="C1" s="241"/>
      <c r="D1" s="239" t="s">
        <v>152</v>
      </c>
      <c r="E1" s="240"/>
      <c r="F1" s="240"/>
      <c r="G1" s="240"/>
      <c r="H1" s="240"/>
      <c r="I1" s="240"/>
      <c r="J1" s="240"/>
      <c r="K1" s="240"/>
      <c r="L1" s="241"/>
      <c r="M1" s="239" t="s">
        <v>166</v>
      </c>
      <c r="N1" s="240"/>
      <c r="O1" s="240"/>
      <c r="P1" s="241"/>
      <c r="Q1" s="239" t="s">
        <v>172</v>
      </c>
      <c r="R1" s="240"/>
      <c r="S1" s="240"/>
      <c r="T1" s="241"/>
      <c r="U1" s="239" t="s">
        <v>0</v>
      </c>
      <c r="V1" s="240"/>
      <c r="W1" s="240"/>
      <c r="X1" s="240"/>
      <c r="Y1" s="240"/>
      <c r="Z1" s="241"/>
    </row>
    <row r="2" spans="1:26" ht="13.5" customHeight="1" thickBot="1">
      <c r="A2" s="242"/>
      <c r="B2" s="243"/>
      <c r="C2" s="244"/>
      <c r="D2" s="315"/>
      <c r="E2" s="260"/>
      <c r="F2" s="260"/>
      <c r="G2" s="260"/>
      <c r="H2" s="260"/>
      <c r="I2" s="260"/>
      <c r="J2" s="260"/>
      <c r="K2" s="260"/>
      <c r="L2" s="316"/>
      <c r="M2" s="315"/>
      <c r="N2" s="260"/>
      <c r="O2" s="260"/>
      <c r="P2" s="316"/>
      <c r="Q2" s="315"/>
      <c r="R2" s="260"/>
      <c r="S2" s="260"/>
      <c r="T2" s="316"/>
      <c r="U2" s="315"/>
      <c r="V2" s="260"/>
      <c r="W2" s="260"/>
      <c r="X2" s="260"/>
      <c r="Y2" s="260"/>
      <c r="Z2" s="316"/>
    </row>
    <row r="3" spans="1:26" ht="16.5" customHeight="1">
      <c r="A3" s="242"/>
      <c r="B3" s="243"/>
      <c r="C3" s="244"/>
      <c r="D3" s="253" t="s">
        <v>168</v>
      </c>
      <c r="E3" s="254"/>
      <c r="F3" s="264"/>
      <c r="G3" s="319" t="s">
        <v>169</v>
      </c>
      <c r="H3" s="254"/>
      <c r="I3" s="254"/>
      <c r="J3" s="254"/>
      <c r="K3" s="320"/>
      <c r="L3" s="325" t="s">
        <v>173</v>
      </c>
      <c r="M3" s="330" t="s">
        <v>171</v>
      </c>
      <c r="N3" s="278" t="s">
        <v>8</v>
      </c>
      <c r="O3" s="254"/>
      <c r="P3" s="305"/>
      <c r="Q3" s="312" t="s">
        <v>171</v>
      </c>
      <c r="R3" s="308" t="s">
        <v>8</v>
      </c>
      <c r="S3" s="254"/>
      <c r="T3" s="305"/>
      <c r="U3" s="253" t="s">
        <v>7</v>
      </c>
      <c r="V3" s="301"/>
      <c r="W3" s="317" t="s">
        <v>159</v>
      </c>
      <c r="X3" s="301"/>
      <c r="Y3" s="317" t="s">
        <v>158</v>
      </c>
      <c r="Z3" s="305"/>
    </row>
    <row r="4" spans="1:26" ht="16.5" customHeight="1">
      <c r="A4" s="242"/>
      <c r="B4" s="243"/>
      <c r="C4" s="244"/>
      <c r="D4" s="265"/>
      <c r="E4" s="266"/>
      <c r="F4" s="267"/>
      <c r="G4" s="321"/>
      <c r="H4" s="266"/>
      <c r="I4" s="266"/>
      <c r="J4" s="266"/>
      <c r="K4" s="322"/>
      <c r="L4" s="326"/>
      <c r="M4" s="331"/>
      <c r="N4" s="306"/>
      <c r="O4" s="256"/>
      <c r="P4" s="307"/>
      <c r="Q4" s="313"/>
      <c r="R4" s="309"/>
      <c r="S4" s="256"/>
      <c r="T4" s="307"/>
      <c r="U4" s="255"/>
      <c r="V4" s="302"/>
      <c r="W4" s="318"/>
      <c r="X4" s="302"/>
      <c r="Y4" s="318"/>
      <c r="Z4" s="307"/>
    </row>
    <row r="5" spans="1:26" ht="21" customHeight="1">
      <c r="A5" s="242"/>
      <c r="B5" s="243"/>
      <c r="C5" s="244"/>
      <c r="D5" s="255"/>
      <c r="E5" s="256"/>
      <c r="F5" s="268"/>
      <c r="G5" s="323"/>
      <c r="H5" s="256"/>
      <c r="I5" s="256"/>
      <c r="J5" s="256"/>
      <c r="K5" s="324"/>
      <c r="L5" s="326"/>
      <c r="M5" s="331"/>
      <c r="N5" s="282" t="s">
        <v>2</v>
      </c>
      <c r="O5" s="303" t="s">
        <v>6</v>
      </c>
      <c r="P5" s="310" t="s">
        <v>170</v>
      </c>
      <c r="Q5" s="313"/>
      <c r="R5" s="282" t="s">
        <v>2</v>
      </c>
      <c r="S5" s="303" t="s">
        <v>6</v>
      </c>
      <c r="T5" s="310" t="s">
        <v>170</v>
      </c>
      <c r="U5" s="249" t="s">
        <v>167</v>
      </c>
      <c r="V5" s="251" t="s">
        <v>174</v>
      </c>
      <c r="W5" s="328" t="s">
        <v>167</v>
      </c>
      <c r="X5" s="328" t="s">
        <v>174</v>
      </c>
      <c r="Y5" s="333" t="s">
        <v>167</v>
      </c>
      <c r="Z5" s="328" t="s">
        <v>174</v>
      </c>
    </row>
    <row r="6" spans="1:26" ht="15.75" thickBot="1">
      <c r="A6" s="257"/>
      <c r="B6" s="258"/>
      <c r="C6" s="259"/>
      <c r="D6" s="29" t="s">
        <v>3</v>
      </c>
      <c r="E6" s="35" t="s">
        <v>151</v>
      </c>
      <c r="F6" s="30" t="s">
        <v>4</v>
      </c>
      <c r="G6" s="52" t="s">
        <v>153</v>
      </c>
      <c r="H6" s="53" t="s">
        <v>154</v>
      </c>
      <c r="I6" s="53" t="s">
        <v>155</v>
      </c>
      <c r="J6" s="54" t="s">
        <v>156</v>
      </c>
      <c r="K6" s="55" t="s">
        <v>1</v>
      </c>
      <c r="L6" s="327"/>
      <c r="M6" s="332"/>
      <c r="N6" s="300"/>
      <c r="O6" s="304"/>
      <c r="P6" s="311"/>
      <c r="Q6" s="314"/>
      <c r="R6" s="300"/>
      <c r="S6" s="304"/>
      <c r="T6" s="311"/>
      <c r="U6" s="250"/>
      <c r="V6" s="252"/>
      <c r="W6" s="329"/>
      <c r="X6" s="329"/>
      <c r="Y6" s="334"/>
      <c r="Z6" s="329"/>
    </row>
    <row r="7" spans="1:26" ht="15" customHeight="1" thickTop="1">
      <c r="A7" s="2" t="s">
        <v>10</v>
      </c>
      <c r="B7" s="23" t="s">
        <v>60</v>
      </c>
      <c r="C7" s="23" t="s">
        <v>61</v>
      </c>
      <c r="D7" s="17">
        <v>747</v>
      </c>
      <c r="E7" s="11">
        <v>751</v>
      </c>
      <c r="F7" s="12">
        <f aca="true" t="shared" si="0" ref="F7:F38">E7-D7</f>
        <v>4</v>
      </c>
      <c r="G7" s="56">
        <v>166</v>
      </c>
      <c r="H7" s="22">
        <v>168</v>
      </c>
      <c r="I7" s="22">
        <v>187</v>
      </c>
      <c r="J7" s="22">
        <v>188</v>
      </c>
      <c r="K7" s="101">
        <f aca="true" t="shared" si="1" ref="K7:K54">SUM(G7:J7)</f>
        <v>709</v>
      </c>
      <c r="L7" s="58">
        <f aca="true" t="shared" si="2" ref="L7:L38">SUM(K7-D7)</f>
        <v>-38</v>
      </c>
      <c r="M7" s="118">
        <f aca="true" t="shared" si="3" ref="M7:M38">SUM(N7:P7)</f>
        <v>845.5</v>
      </c>
      <c r="N7" s="13">
        <v>774.5</v>
      </c>
      <c r="O7" s="91">
        <v>66</v>
      </c>
      <c r="P7" s="93">
        <v>5</v>
      </c>
      <c r="Q7" s="119">
        <f aca="true" t="shared" si="4" ref="Q7:Q38">SUM(R7:T7)</f>
        <v>811.25</v>
      </c>
      <c r="R7" s="97">
        <v>742</v>
      </c>
      <c r="S7" s="91">
        <v>63.25</v>
      </c>
      <c r="T7" s="93">
        <v>6</v>
      </c>
      <c r="U7" s="90">
        <f>O7/M7*100</f>
        <v>7.806031933767002</v>
      </c>
      <c r="V7" s="67">
        <f>S7/Q7*100</f>
        <v>7.796610169491526</v>
      </c>
      <c r="W7" s="81">
        <f>M7/D7</f>
        <v>1.1318607764390898</v>
      </c>
      <c r="X7" s="70">
        <f>Q7/K7</f>
        <v>1.1442172073342736</v>
      </c>
      <c r="Y7" s="75">
        <v>26.68</v>
      </c>
      <c r="Z7" s="75">
        <v>26.26</v>
      </c>
    </row>
    <row r="8" spans="1:26" ht="15" customHeight="1">
      <c r="A8" s="1" t="s">
        <v>54</v>
      </c>
      <c r="B8" s="24" t="s">
        <v>60</v>
      </c>
      <c r="C8" s="24" t="s">
        <v>142</v>
      </c>
      <c r="D8" s="20">
        <v>576</v>
      </c>
      <c r="E8" s="14">
        <v>564</v>
      </c>
      <c r="F8" s="15">
        <f t="shared" si="0"/>
        <v>-12</v>
      </c>
      <c r="G8" s="57">
        <v>175</v>
      </c>
      <c r="H8" s="36">
        <v>153</v>
      </c>
      <c r="I8" s="36">
        <v>131</v>
      </c>
      <c r="J8" s="36">
        <v>142</v>
      </c>
      <c r="K8" s="36">
        <f t="shared" si="1"/>
        <v>601</v>
      </c>
      <c r="L8" s="51">
        <f t="shared" si="2"/>
        <v>25</v>
      </c>
      <c r="M8" s="119">
        <f t="shared" si="3"/>
        <v>719</v>
      </c>
      <c r="N8" s="16">
        <v>659.5</v>
      </c>
      <c r="O8" s="92">
        <v>56</v>
      </c>
      <c r="P8" s="94">
        <v>3.5</v>
      </c>
      <c r="Q8" s="119">
        <f t="shared" si="4"/>
        <v>769.25</v>
      </c>
      <c r="R8" s="98">
        <v>704</v>
      </c>
      <c r="S8" s="92">
        <v>58.75</v>
      </c>
      <c r="T8" s="94">
        <v>6.5</v>
      </c>
      <c r="U8" s="90">
        <f aca="true" t="shared" si="5" ref="U8:U56">O8/M8*100</f>
        <v>7.7885952712100135</v>
      </c>
      <c r="V8" s="67">
        <f aca="true" t="shared" si="6" ref="V8:V56">S8/Q8*100</f>
        <v>7.637309067273318</v>
      </c>
      <c r="W8" s="81">
        <f aca="true" t="shared" si="7" ref="W8:W57">M8/D8</f>
        <v>1.2482638888888888</v>
      </c>
      <c r="X8" s="70">
        <f aca="true" t="shared" si="8" ref="X8:X57">Q8/K8</f>
        <v>1.2799500831946755</v>
      </c>
      <c r="Y8" s="76">
        <v>24</v>
      </c>
      <c r="Z8" s="76">
        <v>24.04</v>
      </c>
    </row>
    <row r="9" spans="1:26" ht="15" customHeight="1">
      <c r="A9" s="2" t="s">
        <v>11</v>
      </c>
      <c r="B9" s="23" t="s">
        <v>62</v>
      </c>
      <c r="C9" s="23" t="s">
        <v>63</v>
      </c>
      <c r="D9" s="20">
        <v>327</v>
      </c>
      <c r="E9" s="14">
        <v>329</v>
      </c>
      <c r="F9" s="15">
        <f t="shared" si="0"/>
        <v>2</v>
      </c>
      <c r="G9" s="57">
        <v>91</v>
      </c>
      <c r="H9" s="36">
        <v>82</v>
      </c>
      <c r="I9" s="36">
        <v>75</v>
      </c>
      <c r="J9" s="36">
        <v>87</v>
      </c>
      <c r="K9" s="36">
        <f t="shared" si="1"/>
        <v>335</v>
      </c>
      <c r="L9" s="51">
        <f t="shared" si="2"/>
        <v>8</v>
      </c>
      <c r="M9" s="119">
        <f t="shared" si="3"/>
        <v>385.5</v>
      </c>
      <c r="N9" s="16">
        <v>354</v>
      </c>
      <c r="O9" s="92">
        <v>30</v>
      </c>
      <c r="P9" s="94">
        <v>1.5</v>
      </c>
      <c r="Q9" s="119">
        <f t="shared" si="4"/>
        <v>389.25</v>
      </c>
      <c r="R9" s="98">
        <v>356</v>
      </c>
      <c r="S9" s="92">
        <v>31.75</v>
      </c>
      <c r="T9" s="94">
        <v>1.5</v>
      </c>
      <c r="U9" s="90">
        <f t="shared" si="5"/>
        <v>7.782101167315175</v>
      </c>
      <c r="V9" s="67">
        <f t="shared" si="6"/>
        <v>8.156711624919717</v>
      </c>
      <c r="W9" s="81">
        <f t="shared" si="7"/>
        <v>1.1788990825688073</v>
      </c>
      <c r="X9" s="70">
        <f t="shared" si="8"/>
        <v>1.1619402985074627</v>
      </c>
      <c r="Y9" s="76">
        <v>25.15</v>
      </c>
      <c r="Z9" s="76">
        <v>25.77</v>
      </c>
    </row>
    <row r="10" spans="1:26" ht="15" customHeight="1">
      <c r="A10" s="1" t="s">
        <v>41</v>
      </c>
      <c r="B10" s="24" t="s">
        <v>119</v>
      </c>
      <c r="C10" s="24" t="s">
        <v>120</v>
      </c>
      <c r="D10" s="20">
        <v>315</v>
      </c>
      <c r="E10" s="14">
        <v>317</v>
      </c>
      <c r="F10" s="15">
        <f t="shared" si="0"/>
        <v>2</v>
      </c>
      <c r="G10" s="57">
        <v>85</v>
      </c>
      <c r="H10" s="36">
        <v>90</v>
      </c>
      <c r="I10" s="36">
        <v>86</v>
      </c>
      <c r="J10" s="36">
        <v>70</v>
      </c>
      <c r="K10" s="36">
        <f t="shared" si="1"/>
        <v>331</v>
      </c>
      <c r="L10" s="51">
        <f t="shared" si="2"/>
        <v>16</v>
      </c>
      <c r="M10" s="119">
        <f t="shared" si="3"/>
        <v>393</v>
      </c>
      <c r="N10" s="16">
        <v>360.5</v>
      </c>
      <c r="O10" s="92">
        <v>31</v>
      </c>
      <c r="P10" s="94">
        <v>1.5</v>
      </c>
      <c r="Q10" s="119">
        <f t="shared" si="4"/>
        <v>413</v>
      </c>
      <c r="R10" s="98">
        <v>378</v>
      </c>
      <c r="S10" s="92">
        <v>33.5</v>
      </c>
      <c r="T10" s="94">
        <v>1.5</v>
      </c>
      <c r="U10" s="90">
        <f t="shared" si="5"/>
        <v>7.888040712468193</v>
      </c>
      <c r="V10" s="67">
        <f t="shared" si="6"/>
        <v>8.111380145278451</v>
      </c>
      <c r="W10" s="81">
        <f t="shared" si="7"/>
        <v>1.2476190476190476</v>
      </c>
      <c r="X10" s="70">
        <f t="shared" si="8"/>
        <v>1.2477341389728096</v>
      </c>
      <c r="Y10" s="76">
        <v>24.23</v>
      </c>
      <c r="Z10" s="76">
        <v>23.64</v>
      </c>
    </row>
    <row r="11" spans="1:26" ht="15" customHeight="1">
      <c r="A11" s="2" t="s">
        <v>12</v>
      </c>
      <c r="B11" s="23" t="s">
        <v>64</v>
      </c>
      <c r="C11" s="23" t="s">
        <v>65</v>
      </c>
      <c r="D11" s="20">
        <v>420</v>
      </c>
      <c r="E11" s="14">
        <v>418</v>
      </c>
      <c r="F11" s="15">
        <f t="shared" si="0"/>
        <v>-2</v>
      </c>
      <c r="G11" s="57">
        <v>114</v>
      </c>
      <c r="H11" s="36">
        <v>106</v>
      </c>
      <c r="I11" s="36">
        <v>114</v>
      </c>
      <c r="J11" s="36">
        <v>109</v>
      </c>
      <c r="K11" s="36">
        <f t="shared" si="1"/>
        <v>443</v>
      </c>
      <c r="L11" s="51">
        <f t="shared" si="2"/>
        <v>23</v>
      </c>
      <c r="M11" s="119">
        <f t="shared" si="3"/>
        <v>495.5</v>
      </c>
      <c r="N11" s="16">
        <v>454</v>
      </c>
      <c r="O11" s="92">
        <v>39</v>
      </c>
      <c r="P11" s="94">
        <v>2.5</v>
      </c>
      <c r="Q11" s="119">
        <f t="shared" si="4"/>
        <v>503.25</v>
      </c>
      <c r="R11" s="98">
        <v>460</v>
      </c>
      <c r="S11" s="92">
        <v>39.75</v>
      </c>
      <c r="T11" s="94">
        <v>3.5</v>
      </c>
      <c r="U11" s="90">
        <f t="shared" si="5"/>
        <v>7.870837537840565</v>
      </c>
      <c r="V11" s="67">
        <f t="shared" si="6"/>
        <v>7.898658718330849</v>
      </c>
      <c r="W11" s="81">
        <f t="shared" si="7"/>
        <v>1.1797619047619048</v>
      </c>
      <c r="X11" s="70">
        <f t="shared" si="8"/>
        <v>1.1360045146726863</v>
      </c>
      <c r="Y11" s="76">
        <v>24.71</v>
      </c>
      <c r="Z11" s="76">
        <v>26.06</v>
      </c>
    </row>
    <row r="12" spans="1:26" ht="15" customHeight="1">
      <c r="A12" s="1" t="s">
        <v>35</v>
      </c>
      <c r="B12" s="24" t="s">
        <v>107</v>
      </c>
      <c r="C12" s="24" t="s">
        <v>108</v>
      </c>
      <c r="D12" s="20">
        <v>478</v>
      </c>
      <c r="E12" s="14">
        <v>505</v>
      </c>
      <c r="F12" s="15">
        <f t="shared" si="0"/>
        <v>27</v>
      </c>
      <c r="G12" s="57">
        <v>125</v>
      </c>
      <c r="H12" s="36">
        <v>137</v>
      </c>
      <c r="I12" s="36">
        <v>119</v>
      </c>
      <c r="J12" s="36">
        <v>100</v>
      </c>
      <c r="K12" s="36">
        <f t="shared" si="1"/>
        <v>481</v>
      </c>
      <c r="L12" s="51">
        <f t="shared" si="2"/>
        <v>3</v>
      </c>
      <c r="M12" s="119">
        <f t="shared" si="3"/>
        <v>622</v>
      </c>
      <c r="N12" s="16">
        <v>571.5</v>
      </c>
      <c r="O12" s="92">
        <v>48</v>
      </c>
      <c r="P12" s="94">
        <v>2.5</v>
      </c>
      <c r="Q12" s="119">
        <f t="shared" si="4"/>
        <v>622</v>
      </c>
      <c r="R12" s="98">
        <v>570</v>
      </c>
      <c r="S12" s="92">
        <v>45.5</v>
      </c>
      <c r="T12" s="94">
        <v>6.5</v>
      </c>
      <c r="U12" s="90">
        <f t="shared" si="5"/>
        <v>7.717041800643088</v>
      </c>
      <c r="V12" s="67">
        <f t="shared" si="6"/>
        <v>7.315112540192927</v>
      </c>
      <c r="W12" s="81">
        <f t="shared" si="7"/>
        <v>1.301255230125523</v>
      </c>
      <c r="X12" s="70">
        <f t="shared" si="8"/>
        <v>1.293139293139293</v>
      </c>
      <c r="Y12" s="76">
        <v>23.9</v>
      </c>
      <c r="Z12" s="76">
        <v>24.05</v>
      </c>
    </row>
    <row r="13" spans="1:26" ht="15" customHeight="1">
      <c r="A13" s="1" t="s">
        <v>52</v>
      </c>
      <c r="B13" s="24" t="s">
        <v>138</v>
      </c>
      <c r="C13" s="89" t="s">
        <v>139</v>
      </c>
      <c r="D13" s="20">
        <v>298</v>
      </c>
      <c r="E13" s="14">
        <v>312</v>
      </c>
      <c r="F13" s="15">
        <f t="shared" si="0"/>
        <v>14</v>
      </c>
      <c r="G13" s="57">
        <v>82</v>
      </c>
      <c r="H13" s="36">
        <v>84</v>
      </c>
      <c r="I13" s="36">
        <v>59</v>
      </c>
      <c r="J13" s="36">
        <v>79</v>
      </c>
      <c r="K13" s="36">
        <f t="shared" si="1"/>
        <v>304</v>
      </c>
      <c r="L13" s="51">
        <f t="shared" si="2"/>
        <v>6</v>
      </c>
      <c r="M13" s="119">
        <f t="shared" si="3"/>
        <v>394.5</v>
      </c>
      <c r="N13" s="16">
        <v>362</v>
      </c>
      <c r="O13" s="92">
        <v>30</v>
      </c>
      <c r="P13" s="94">
        <v>2.5</v>
      </c>
      <c r="Q13" s="119">
        <f t="shared" si="4"/>
        <v>394.5</v>
      </c>
      <c r="R13" s="98">
        <v>361</v>
      </c>
      <c r="S13" s="92">
        <v>31</v>
      </c>
      <c r="T13" s="94">
        <v>2.5</v>
      </c>
      <c r="U13" s="90">
        <f t="shared" si="5"/>
        <v>7.604562737642586</v>
      </c>
      <c r="V13" s="67">
        <f t="shared" si="6"/>
        <v>7.858048162230672</v>
      </c>
      <c r="W13" s="81">
        <f t="shared" si="7"/>
        <v>1.3238255033557047</v>
      </c>
      <c r="X13" s="70">
        <f t="shared" si="8"/>
        <v>1.2976973684210527</v>
      </c>
      <c r="Y13" s="76">
        <v>22.92</v>
      </c>
      <c r="Z13" s="76">
        <v>23.38</v>
      </c>
    </row>
    <row r="14" spans="1:26" ht="15" customHeight="1">
      <c r="A14" s="1" t="s">
        <v>43</v>
      </c>
      <c r="B14" s="24" t="s">
        <v>122</v>
      </c>
      <c r="C14" s="24" t="s">
        <v>123</v>
      </c>
      <c r="D14" s="20">
        <v>432</v>
      </c>
      <c r="E14" s="14">
        <v>404</v>
      </c>
      <c r="F14" s="15">
        <f t="shared" si="0"/>
        <v>-28</v>
      </c>
      <c r="G14" s="57">
        <v>87</v>
      </c>
      <c r="H14" s="36">
        <v>86</v>
      </c>
      <c r="I14" s="36">
        <v>95</v>
      </c>
      <c r="J14" s="36">
        <v>98</v>
      </c>
      <c r="K14" s="36">
        <f t="shared" si="1"/>
        <v>366</v>
      </c>
      <c r="L14" s="51">
        <f t="shared" si="2"/>
        <v>-66</v>
      </c>
      <c r="M14" s="119">
        <f t="shared" si="3"/>
        <v>486.5</v>
      </c>
      <c r="N14" s="16">
        <v>446</v>
      </c>
      <c r="O14" s="92">
        <v>38</v>
      </c>
      <c r="P14" s="94">
        <v>2.5</v>
      </c>
      <c r="Q14" s="119">
        <f t="shared" si="4"/>
        <v>454.75</v>
      </c>
      <c r="R14" s="98">
        <v>415</v>
      </c>
      <c r="S14" s="92">
        <v>37.25</v>
      </c>
      <c r="T14" s="94">
        <v>2.5</v>
      </c>
      <c r="U14" s="90">
        <f t="shared" si="5"/>
        <v>7.810894141829394</v>
      </c>
      <c r="V14" s="67">
        <f t="shared" si="6"/>
        <v>8.191313908741067</v>
      </c>
      <c r="W14" s="81">
        <f t="shared" si="7"/>
        <v>1.1261574074074074</v>
      </c>
      <c r="X14" s="70">
        <f t="shared" si="8"/>
        <v>1.2424863387978142</v>
      </c>
      <c r="Y14" s="76">
        <v>27</v>
      </c>
      <c r="Z14" s="76">
        <v>24.4</v>
      </c>
    </row>
    <row r="15" spans="1:26" ht="15" customHeight="1">
      <c r="A15" s="1" t="s">
        <v>59</v>
      </c>
      <c r="B15" s="24" t="s">
        <v>122</v>
      </c>
      <c r="C15" s="24" t="s">
        <v>126</v>
      </c>
      <c r="D15" s="20">
        <v>293</v>
      </c>
      <c r="E15" s="14">
        <v>293</v>
      </c>
      <c r="F15" s="15">
        <f t="shared" si="0"/>
        <v>0</v>
      </c>
      <c r="G15" s="57">
        <v>88</v>
      </c>
      <c r="H15" s="36">
        <v>71</v>
      </c>
      <c r="I15" s="36">
        <v>70</v>
      </c>
      <c r="J15" s="36">
        <v>75</v>
      </c>
      <c r="K15" s="36">
        <f t="shared" si="1"/>
        <v>304</v>
      </c>
      <c r="L15" s="51">
        <f t="shared" si="2"/>
        <v>11</v>
      </c>
      <c r="M15" s="119">
        <f t="shared" si="3"/>
        <v>366.5</v>
      </c>
      <c r="N15" s="16">
        <v>336</v>
      </c>
      <c r="O15" s="92">
        <v>28</v>
      </c>
      <c r="P15" s="94">
        <v>2.5</v>
      </c>
      <c r="Q15" s="119">
        <f t="shared" si="4"/>
        <v>393.25</v>
      </c>
      <c r="R15" s="98">
        <v>359</v>
      </c>
      <c r="S15" s="92">
        <v>29.75</v>
      </c>
      <c r="T15" s="94">
        <v>4.5</v>
      </c>
      <c r="U15" s="90">
        <f t="shared" si="5"/>
        <v>7.639836289222374</v>
      </c>
      <c r="V15" s="67">
        <f t="shared" si="6"/>
        <v>7.565162110616656</v>
      </c>
      <c r="W15" s="81">
        <f t="shared" si="7"/>
        <v>1.2508532423208192</v>
      </c>
      <c r="X15" s="70">
        <f t="shared" si="8"/>
        <v>1.2935855263157894</v>
      </c>
      <c r="Y15" s="76">
        <v>24.42</v>
      </c>
      <c r="Z15" s="76">
        <v>23.38</v>
      </c>
    </row>
    <row r="16" spans="1:26" ht="15" customHeight="1">
      <c r="A16" s="1" t="s">
        <v>16</v>
      </c>
      <c r="B16" s="24" t="s">
        <v>72</v>
      </c>
      <c r="C16" s="24" t="s">
        <v>73</v>
      </c>
      <c r="D16" s="20">
        <v>443</v>
      </c>
      <c r="E16" s="14">
        <v>441</v>
      </c>
      <c r="F16" s="15">
        <f t="shared" si="0"/>
        <v>-2</v>
      </c>
      <c r="G16" s="57">
        <v>120</v>
      </c>
      <c r="H16" s="36">
        <v>122</v>
      </c>
      <c r="I16" s="36">
        <v>105</v>
      </c>
      <c r="J16" s="36">
        <v>103</v>
      </c>
      <c r="K16" s="36">
        <f t="shared" si="1"/>
        <v>450</v>
      </c>
      <c r="L16" s="51">
        <f t="shared" si="2"/>
        <v>7</v>
      </c>
      <c r="M16" s="119">
        <f t="shared" si="3"/>
        <v>517.5</v>
      </c>
      <c r="N16" s="16">
        <v>475</v>
      </c>
      <c r="O16" s="92">
        <v>40</v>
      </c>
      <c r="P16" s="94">
        <v>2.5</v>
      </c>
      <c r="Q16" s="119">
        <f t="shared" si="4"/>
        <v>534</v>
      </c>
      <c r="R16" s="98">
        <v>489</v>
      </c>
      <c r="S16" s="92">
        <v>40.5</v>
      </c>
      <c r="T16" s="94">
        <v>4.5</v>
      </c>
      <c r="U16" s="90">
        <f t="shared" si="5"/>
        <v>7.729468599033816</v>
      </c>
      <c r="V16" s="67">
        <f t="shared" si="6"/>
        <v>7.584269662921349</v>
      </c>
      <c r="W16" s="81">
        <f t="shared" si="7"/>
        <v>1.1681715575620768</v>
      </c>
      <c r="X16" s="70">
        <f t="shared" si="8"/>
        <v>1.1866666666666668</v>
      </c>
      <c r="Y16" s="76">
        <v>26.06</v>
      </c>
      <c r="Z16" s="76">
        <v>25</v>
      </c>
    </row>
    <row r="17" spans="1:26" ht="15" customHeight="1">
      <c r="A17" s="1" t="s">
        <v>33</v>
      </c>
      <c r="B17" s="24" t="s">
        <v>72</v>
      </c>
      <c r="C17" s="24" t="s">
        <v>105</v>
      </c>
      <c r="D17" s="20">
        <v>438</v>
      </c>
      <c r="E17" s="14">
        <v>423</v>
      </c>
      <c r="F17" s="15">
        <f t="shared" si="0"/>
        <v>-15</v>
      </c>
      <c r="G17" s="57">
        <v>96</v>
      </c>
      <c r="H17" s="36">
        <v>108</v>
      </c>
      <c r="I17" s="36">
        <v>103</v>
      </c>
      <c r="J17" s="36">
        <v>91</v>
      </c>
      <c r="K17" s="36">
        <f t="shared" si="1"/>
        <v>398</v>
      </c>
      <c r="L17" s="51">
        <f t="shared" si="2"/>
        <v>-40</v>
      </c>
      <c r="M17" s="119">
        <f t="shared" si="3"/>
        <v>725.5</v>
      </c>
      <c r="N17" s="16">
        <v>664</v>
      </c>
      <c r="O17" s="92">
        <v>57</v>
      </c>
      <c r="P17" s="94">
        <v>4.5</v>
      </c>
      <c r="Q17" s="119">
        <f t="shared" si="4"/>
        <v>708.5</v>
      </c>
      <c r="R17" s="98">
        <v>647</v>
      </c>
      <c r="S17" s="92">
        <v>50</v>
      </c>
      <c r="T17" s="94">
        <v>11.5</v>
      </c>
      <c r="U17" s="90">
        <f t="shared" si="5"/>
        <v>7.856650585802895</v>
      </c>
      <c r="V17" s="67">
        <f t="shared" si="6"/>
        <v>7.057163020465773</v>
      </c>
      <c r="W17" s="81">
        <f t="shared" si="7"/>
        <v>1.6563926940639269</v>
      </c>
      <c r="X17" s="70">
        <f t="shared" si="8"/>
        <v>1.7801507537688441</v>
      </c>
      <c r="Y17" s="76">
        <v>19.91</v>
      </c>
      <c r="Z17" s="76">
        <v>19.9</v>
      </c>
    </row>
    <row r="18" spans="1:26" ht="15" customHeight="1">
      <c r="A18" s="1" t="s">
        <v>14</v>
      </c>
      <c r="B18" s="24" t="s">
        <v>68</v>
      </c>
      <c r="C18" s="86" t="s">
        <v>69</v>
      </c>
      <c r="D18" s="20">
        <v>619</v>
      </c>
      <c r="E18" s="14">
        <v>615</v>
      </c>
      <c r="F18" s="15">
        <f t="shared" si="0"/>
        <v>-4</v>
      </c>
      <c r="G18" s="57">
        <v>153</v>
      </c>
      <c r="H18" s="36">
        <v>138</v>
      </c>
      <c r="I18" s="36">
        <v>157</v>
      </c>
      <c r="J18" s="36">
        <v>167</v>
      </c>
      <c r="K18" s="36">
        <f t="shared" si="1"/>
        <v>615</v>
      </c>
      <c r="L18" s="51">
        <f t="shared" si="2"/>
        <v>-4</v>
      </c>
      <c r="M18" s="119">
        <f t="shared" si="3"/>
        <v>807.5</v>
      </c>
      <c r="N18" s="16">
        <v>738</v>
      </c>
      <c r="O18" s="92">
        <v>66</v>
      </c>
      <c r="P18" s="94">
        <v>3.5</v>
      </c>
      <c r="Q18" s="119">
        <f t="shared" si="4"/>
        <v>844.75</v>
      </c>
      <c r="R18" s="98">
        <v>771</v>
      </c>
      <c r="S18" s="92">
        <v>69.25</v>
      </c>
      <c r="T18" s="94">
        <v>4.5</v>
      </c>
      <c r="U18" s="90">
        <f t="shared" si="5"/>
        <v>8.173374613003096</v>
      </c>
      <c r="V18" s="67">
        <f t="shared" si="6"/>
        <v>8.197691624741047</v>
      </c>
      <c r="W18" s="81">
        <f t="shared" si="7"/>
        <v>1.3045234248788369</v>
      </c>
      <c r="X18" s="70">
        <f t="shared" si="8"/>
        <v>1.3735772357723577</v>
      </c>
      <c r="Y18" s="76">
        <v>23.81</v>
      </c>
      <c r="Z18" s="76">
        <v>22.78</v>
      </c>
    </row>
    <row r="19" spans="1:26" ht="15" customHeight="1">
      <c r="A19" s="1" t="s">
        <v>34</v>
      </c>
      <c r="B19" s="25" t="s">
        <v>68</v>
      </c>
      <c r="C19" s="86" t="s">
        <v>106</v>
      </c>
      <c r="D19" s="20">
        <v>378</v>
      </c>
      <c r="E19" s="14">
        <v>382</v>
      </c>
      <c r="F19" s="15">
        <f t="shared" si="0"/>
        <v>4</v>
      </c>
      <c r="G19" s="57">
        <v>104</v>
      </c>
      <c r="H19" s="36">
        <v>93</v>
      </c>
      <c r="I19" s="36">
        <v>84</v>
      </c>
      <c r="J19" s="36">
        <v>96</v>
      </c>
      <c r="K19" s="36">
        <f t="shared" si="1"/>
        <v>377</v>
      </c>
      <c r="L19" s="51">
        <f t="shared" si="2"/>
        <v>-1</v>
      </c>
      <c r="M19" s="119">
        <f t="shared" si="3"/>
        <v>664</v>
      </c>
      <c r="N19" s="16">
        <v>609.5</v>
      </c>
      <c r="O19" s="92">
        <v>51</v>
      </c>
      <c r="P19" s="94">
        <v>3.5</v>
      </c>
      <c r="Q19" s="119">
        <f t="shared" si="4"/>
        <v>676.75</v>
      </c>
      <c r="R19" s="98">
        <v>620</v>
      </c>
      <c r="S19" s="92">
        <v>46.25</v>
      </c>
      <c r="T19" s="94">
        <v>10.5</v>
      </c>
      <c r="U19" s="90">
        <f t="shared" si="5"/>
        <v>7.680722891566265</v>
      </c>
      <c r="V19" s="67">
        <f t="shared" si="6"/>
        <v>6.834133727373476</v>
      </c>
      <c r="W19" s="81">
        <f t="shared" si="7"/>
        <v>1.7566137566137565</v>
      </c>
      <c r="X19" s="70">
        <f t="shared" si="8"/>
        <v>1.7950928381962865</v>
      </c>
      <c r="Y19" s="76">
        <v>19.89</v>
      </c>
      <c r="Z19" s="76">
        <v>19.84</v>
      </c>
    </row>
    <row r="20" spans="1:26" ht="15" customHeight="1">
      <c r="A20" s="1" t="s">
        <v>44</v>
      </c>
      <c r="B20" s="86" t="s">
        <v>68</v>
      </c>
      <c r="C20" s="86" t="s">
        <v>124</v>
      </c>
      <c r="D20" s="20">
        <v>632</v>
      </c>
      <c r="E20" s="14">
        <v>655</v>
      </c>
      <c r="F20" s="15">
        <f t="shared" si="0"/>
        <v>23</v>
      </c>
      <c r="G20" s="57">
        <v>132</v>
      </c>
      <c r="H20" s="36">
        <v>165</v>
      </c>
      <c r="I20" s="36">
        <v>169</v>
      </c>
      <c r="J20" s="36">
        <v>167</v>
      </c>
      <c r="K20" s="36">
        <f t="shared" si="1"/>
        <v>633</v>
      </c>
      <c r="L20" s="51">
        <f t="shared" si="2"/>
        <v>1</v>
      </c>
      <c r="M20" s="119">
        <f t="shared" si="3"/>
        <v>724.5</v>
      </c>
      <c r="N20" s="16">
        <v>665</v>
      </c>
      <c r="O20" s="92">
        <v>56</v>
      </c>
      <c r="P20" s="94">
        <v>3.5</v>
      </c>
      <c r="Q20" s="119">
        <f t="shared" si="4"/>
        <v>724.5</v>
      </c>
      <c r="R20" s="98">
        <v>664</v>
      </c>
      <c r="S20" s="92">
        <v>56</v>
      </c>
      <c r="T20" s="94">
        <v>4.5</v>
      </c>
      <c r="U20" s="90">
        <f t="shared" si="5"/>
        <v>7.729468599033816</v>
      </c>
      <c r="V20" s="67">
        <f t="shared" si="6"/>
        <v>7.729468599033816</v>
      </c>
      <c r="W20" s="81">
        <f t="shared" si="7"/>
        <v>1.1463607594936709</v>
      </c>
      <c r="X20" s="70">
        <f t="shared" si="8"/>
        <v>1.1445497630331753</v>
      </c>
      <c r="Y20" s="76">
        <v>26.33</v>
      </c>
      <c r="Z20" s="76">
        <v>26.38</v>
      </c>
    </row>
    <row r="21" spans="1:26" ht="15" customHeight="1">
      <c r="A21" s="1" t="s">
        <v>55</v>
      </c>
      <c r="B21" s="86" t="s">
        <v>68</v>
      </c>
      <c r="C21" s="86" t="s">
        <v>143</v>
      </c>
      <c r="D21" s="20">
        <v>416</v>
      </c>
      <c r="E21" s="14">
        <v>398</v>
      </c>
      <c r="F21" s="15">
        <f t="shared" si="0"/>
        <v>-18</v>
      </c>
      <c r="G21" s="57">
        <v>122</v>
      </c>
      <c r="H21" s="36">
        <v>97</v>
      </c>
      <c r="I21" s="36">
        <v>101</v>
      </c>
      <c r="J21" s="36">
        <v>92</v>
      </c>
      <c r="K21" s="36">
        <f t="shared" si="1"/>
        <v>412</v>
      </c>
      <c r="L21" s="51">
        <f t="shared" si="2"/>
        <v>-4</v>
      </c>
      <c r="M21" s="119">
        <f t="shared" si="3"/>
        <v>489.5</v>
      </c>
      <c r="N21" s="16">
        <v>448</v>
      </c>
      <c r="O21" s="92">
        <v>38</v>
      </c>
      <c r="P21" s="94">
        <v>3.5</v>
      </c>
      <c r="Q21" s="119">
        <f t="shared" si="4"/>
        <v>507.25</v>
      </c>
      <c r="R21" s="98">
        <v>464</v>
      </c>
      <c r="S21" s="92">
        <v>36.25</v>
      </c>
      <c r="T21" s="94">
        <v>7</v>
      </c>
      <c r="U21" s="90">
        <f t="shared" si="5"/>
        <v>7.763023493360572</v>
      </c>
      <c r="V21" s="67">
        <f t="shared" si="6"/>
        <v>7.146377525874816</v>
      </c>
      <c r="W21" s="81">
        <f t="shared" si="7"/>
        <v>1.1766826923076923</v>
      </c>
      <c r="X21" s="70">
        <f t="shared" si="8"/>
        <v>1.2311893203883495</v>
      </c>
      <c r="Y21" s="76">
        <v>26</v>
      </c>
      <c r="Z21" s="76">
        <v>24.24</v>
      </c>
    </row>
    <row r="22" spans="1:26" ht="15" customHeight="1">
      <c r="A22" s="1" t="s">
        <v>15</v>
      </c>
      <c r="B22" s="86" t="s">
        <v>70</v>
      </c>
      <c r="C22" s="86" t="s">
        <v>71</v>
      </c>
      <c r="D22" s="20">
        <v>382</v>
      </c>
      <c r="E22" s="14">
        <v>373</v>
      </c>
      <c r="F22" s="15">
        <f t="shared" si="0"/>
        <v>-9</v>
      </c>
      <c r="G22" s="57">
        <v>112</v>
      </c>
      <c r="H22" s="36">
        <v>94</v>
      </c>
      <c r="I22" s="36">
        <v>93</v>
      </c>
      <c r="J22" s="36">
        <v>80</v>
      </c>
      <c r="K22" s="36">
        <f t="shared" si="1"/>
        <v>379</v>
      </c>
      <c r="L22" s="51">
        <f t="shared" si="2"/>
        <v>-3</v>
      </c>
      <c r="M22" s="119">
        <f t="shared" si="3"/>
        <v>701.5</v>
      </c>
      <c r="N22" s="16">
        <v>642</v>
      </c>
      <c r="O22" s="92">
        <v>55</v>
      </c>
      <c r="P22" s="94">
        <v>4.5</v>
      </c>
      <c r="Q22" s="119">
        <f t="shared" si="4"/>
        <v>702.5</v>
      </c>
      <c r="R22" s="98">
        <v>641</v>
      </c>
      <c r="S22" s="92">
        <v>48</v>
      </c>
      <c r="T22" s="94">
        <v>13.5</v>
      </c>
      <c r="U22" s="90">
        <f t="shared" si="5"/>
        <v>7.840342124019957</v>
      </c>
      <c r="V22" s="67">
        <f t="shared" si="6"/>
        <v>6.832740213523132</v>
      </c>
      <c r="W22" s="81">
        <f t="shared" si="7"/>
        <v>1.8363874345549738</v>
      </c>
      <c r="X22" s="70">
        <f t="shared" si="8"/>
        <v>1.853562005277045</v>
      </c>
      <c r="Y22" s="76">
        <v>20.11</v>
      </c>
      <c r="Z22" s="76">
        <v>18.95</v>
      </c>
    </row>
    <row r="23" spans="1:26" ht="15" customHeight="1">
      <c r="A23" s="1" t="s">
        <v>13</v>
      </c>
      <c r="B23" s="86" t="s">
        <v>66</v>
      </c>
      <c r="C23" s="86" t="s">
        <v>67</v>
      </c>
      <c r="D23" s="20">
        <v>490</v>
      </c>
      <c r="E23" s="14">
        <v>477</v>
      </c>
      <c r="F23" s="15">
        <f t="shared" si="0"/>
        <v>-13</v>
      </c>
      <c r="G23" s="57">
        <v>96</v>
      </c>
      <c r="H23" s="36">
        <v>99</v>
      </c>
      <c r="I23" s="36">
        <v>117</v>
      </c>
      <c r="J23" s="36">
        <v>116</v>
      </c>
      <c r="K23" s="36">
        <f t="shared" si="1"/>
        <v>428</v>
      </c>
      <c r="L23" s="51">
        <f t="shared" si="2"/>
        <v>-62</v>
      </c>
      <c r="M23" s="119">
        <f t="shared" si="3"/>
        <v>600</v>
      </c>
      <c r="N23" s="16">
        <v>549.5</v>
      </c>
      <c r="O23" s="92">
        <v>46</v>
      </c>
      <c r="P23" s="94">
        <v>4.5</v>
      </c>
      <c r="Q23" s="119">
        <f t="shared" si="4"/>
        <v>547</v>
      </c>
      <c r="R23" s="98">
        <v>500</v>
      </c>
      <c r="S23" s="92">
        <v>43.5</v>
      </c>
      <c r="T23" s="94">
        <v>3.5</v>
      </c>
      <c r="U23" s="90">
        <f t="shared" si="5"/>
        <v>7.666666666666666</v>
      </c>
      <c r="V23" s="67">
        <f t="shared" si="6"/>
        <v>7.952468007312614</v>
      </c>
      <c r="W23" s="81">
        <f t="shared" si="7"/>
        <v>1.2244897959183674</v>
      </c>
      <c r="X23" s="70">
        <f t="shared" si="8"/>
        <v>1.27803738317757</v>
      </c>
      <c r="Y23" s="76">
        <v>24.5</v>
      </c>
      <c r="Z23" s="76">
        <v>23.78</v>
      </c>
    </row>
    <row r="24" spans="1:26" ht="15" customHeight="1">
      <c r="A24" s="1" t="s">
        <v>58</v>
      </c>
      <c r="B24" s="86" t="s">
        <v>66</v>
      </c>
      <c r="C24" s="86" t="s">
        <v>148</v>
      </c>
      <c r="D24" s="20">
        <v>285</v>
      </c>
      <c r="E24" s="14">
        <v>307</v>
      </c>
      <c r="F24" s="15">
        <f t="shared" si="0"/>
        <v>22</v>
      </c>
      <c r="G24" s="57">
        <v>61</v>
      </c>
      <c r="H24" s="36">
        <v>63</v>
      </c>
      <c r="I24" s="36">
        <v>75</v>
      </c>
      <c r="J24" s="36">
        <v>99</v>
      </c>
      <c r="K24" s="36">
        <f t="shared" si="1"/>
        <v>298</v>
      </c>
      <c r="L24" s="51">
        <f t="shared" si="2"/>
        <v>13</v>
      </c>
      <c r="M24" s="119">
        <f t="shared" si="3"/>
        <v>529.5</v>
      </c>
      <c r="N24" s="16">
        <v>486</v>
      </c>
      <c r="O24" s="92">
        <v>41</v>
      </c>
      <c r="P24" s="94">
        <v>2.5</v>
      </c>
      <c r="Q24" s="119">
        <f t="shared" si="4"/>
        <v>557.75</v>
      </c>
      <c r="R24" s="98">
        <v>511</v>
      </c>
      <c r="S24" s="92">
        <v>39.25</v>
      </c>
      <c r="T24" s="94">
        <v>7.5</v>
      </c>
      <c r="U24" s="90">
        <f t="shared" si="5"/>
        <v>7.743153918791313</v>
      </c>
      <c r="V24" s="67">
        <f t="shared" si="6"/>
        <v>7.037203047960555</v>
      </c>
      <c r="W24" s="81">
        <f t="shared" si="7"/>
        <v>1.8578947368421053</v>
      </c>
      <c r="X24" s="70">
        <f t="shared" si="8"/>
        <v>1.8716442953020134</v>
      </c>
      <c r="Y24" s="76">
        <v>19</v>
      </c>
      <c r="Z24" s="76">
        <v>19.87</v>
      </c>
    </row>
    <row r="25" spans="1:26" ht="15" customHeight="1">
      <c r="A25" s="1" t="s">
        <v>46</v>
      </c>
      <c r="B25" s="86" t="s">
        <v>127</v>
      </c>
      <c r="C25" s="88" t="s">
        <v>128</v>
      </c>
      <c r="D25" s="20">
        <v>271</v>
      </c>
      <c r="E25" s="14">
        <v>271</v>
      </c>
      <c r="F25" s="15">
        <f t="shared" si="0"/>
        <v>0</v>
      </c>
      <c r="G25" s="57">
        <v>60</v>
      </c>
      <c r="H25" s="36">
        <v>68</v>
      </c>
      <c r="I25" s="36">
        <v>79</v>
      </c>
      <c r="J25" s="36">
        <v>58</v>
      </c>
      <c r="K25" s="36">
        <f t="shared" si="1"/>
        <v>265</v>
      </c>
      <c r="L25" s="51">
        <f t="shared" si="2"/>
        <v>-6</v>
      </c>
      <c r="M25" s="119">
        <f t="shared" si="3"/>
        <v>421.5</v>
      </c>
      <c r="N25" s="16">
        <v>387</v>
      </c>
      <c r="O25" s="92">
        <v>33</v>
      </c>
      <c r="P25" s="94">
        <v>1.5</v>
      </c>
      <c r="Q25" s="119">
        <f t="shared" si="4"/>
        <v>412.5</v>
      </c>
      <c r="R25" s="98">
        <v>377</v>
      </c>
      <c r="S25" s="92">
        <v>26.5</v>
      </c>
      <c r="T25" s="94">
        <v>9</v>
      </c>
      <c r="U25" s="90">
        <f t="shared" si="5"/>
        <v>7.829181494661921</v>
      </c>
      <c r="V25" s="67">
        <f t="shared" si="6"/>
        <v>6.424242424242424</v>
      </c>
      <c r="W25" s="81">
        <f t="shared" si="7"/>
        <v>1.555350553505535</v>
      </c>
      <c r="X25" s="70">
        <f t="shared" si="8"/>
        <v>1.5566037735849056</v>
      </c>
      <c r="Y25" s="76">
        <v>20.85</v>
      </c>
      <c r="Z25" s="76">
        <v>20.38</v>
      </c>
    </row>
    <row r="26" spans="1:26" ht="15" customHeight="1">
      <c r="A26" s="1" t="s">
        <v>17</v>
      </c>
      <c r="B26" s="86" t="s">
        <v>74</v>
      </c>
      <c r="C26" s="86" t="s">
        <v>75</v>
      </c>
      <c r="D26" s="20">
        <v>332</v>
      </c>
      <c r="E26" s="14">
        <v>342</v>
      </c>
      <c r="F26" s="15">
        <f t="shared" si="0"/>
        <v>10</v>
      </c>
      <c r="G26" s="57">
        <v>90</v>
      </c>
      <c r="H26" s="36">
        <v>91</v>
      </c>
      <c r="I26" s="36">
        <v>70</v>
      </c>
      <c r="J26" s="36">
        <v>91</v>
      </c>
      <c r="K26" s="36">
        <f t="shared" si="1"/>
        <v>342</v>
      </c>
      <c r="L26" s="51">
        <f t="shared" si="2"/>
        <v>10</v>
      </c>
      <c r="M26" s="119">
        <f t="shared" si="3"/>
        <v>431</v>
      </c>
      <c r="N26" s="16">
        <v>395.5</v>
      </c>
      <c r="O26" s="92">
        <v>34</v>
      </c>
      <c r="P26" s="94">
        <v>1.5</v>
      </c>
      <c r="Q26" s="119">
        <f t="shared" si="4"/>
        <v>442.75</v>
      </c>
      <c r="R26" s="98">
        <v>405</v>
      </c>
      <c r="S26" s="92">
        <v>35.75</v>
      </c>
      <c r="T26" s="94">
        <v>2</v>
      </c>
      <c r="U26" s="90">
        <f t="shared" si="5"/>
        <v>7.888631090487238</v>
      </c>
      <c r="V26" s="67">
        <f t="shared" si="6"/>
        <v>8.074534161490684</v>
      </c>
      <c r="W26" s="81">
        <f t="shared" si="7"/>
        <v>1.2981927710843373</v>
      </c>
      <c r="X26" s="70">
        <f t="shared" si="8"/>
        <v>1.2945906432748537</v>
      </c>
      <c r="Y26" s="76">
        <v>22.13</v>
      </c>
      <c r="Z26" s="76">
        <v>22.8</v>
      </c>
    </row>
    <row r="27" spans="1:26" ht="15" customHeight="1">
      <c r="A27" s="1" t="s">
        <v>18</v>
      </c>
      <c r="B27" s="86" t="s">
        <v>76</v>
      </c>
      <c r="C27" s="86" t="s">
        <v>77</v>
      </c>
      <c r="D27" s="20">
        <v>182</v>
      </c>
      <c r="E27" s="14">
        <v>197</v>
      </c>
      <c r="F27" s="15">
        <f t="shared" si="0"/>
        <v>15</v>
      </c>
      <c r="G27" s="57">
        <v>56</v>
      </c>
      <c r="H27" s="36">
        <v>59</v>
      </c>
      <c r="I27" s="36">
        <v>44</v>
      </c>
      <c r="J27" s="36">
        <v>39</v>
      </c>
      <c r="K27" s="36">
        <f t="shared" si="1"/>
        <v>198</v>
      </c>
      <c r="L27" s="51">
        <f t="shared" si="2"/>
        <v>16</v>
      </c>
      <c r="M27" s="119">
        <f t="shared" si="3"/>
        <v>234</v>
      </c>
      <c r="N27" s="16">
        <v>216</v>
      </c>
      <c r="O27" s="92">
        <v>18</v>
      </c>
      <c r="P27" s="94">
        <v>0</v>
      </c>
      <c r="Q27" s="119">
        <f t="shared" si="4"/>
        <v>239</v>
      </c>
      <c r="R27" s="98">
        <v>218</v>
      </c>
      <c r="S27" s="92">
        <v>20</v>
      </c>
      <c r="T27" s="94">
        <v>1</v>
      </c>
      <c r="U27" s="90">
        <f t="shared" si="5"/>
        <v>7.6923076923076925</v>
      </c>
      <c r="V27" s="67">
        <f t="shared" si="6"/>
        <v>8.368200836820083</v>
      </c>
      <c r="W27" s="81">
        <f t="shared" si="7"/>
        <v>1.2857142857142858</v>
      </c>
      <c r="X27" s="70">
        <f t="shared" si="8"/>
        <v>1.207070707070707</v>
      </c>
      <c r="Y27" s="76">
        <v>22.75</v>
      </c>
      <c r="Z27" s="76">
        <v>24.75</v>
      </c>
    </row>
    <row r="28" spans="1:26" ht="15" customHeight="1">
      <c r="A28" s="1" t="s">
        <v>56</v>
      </c>
      <c r="B28" s="86" t="s">
        <v>144</v>
      </c>
      <c r="C28" s="86" t="s">
        <v>145</v>
      </c>
      <c r="D28" s="85">
        <v>348</v>
      </c>
      <c r="E28" s="14">
        <v>347</v>
      </c>
      <c r="F28" s="15">
        <f t="shared" si="0"/>
        <v>-1</v>
      </c>
      <c r="G28" s="57">
        <v>83</v>
      </c>
      <c r="H28" s="36">
        <v>83</v>
      </c>
      <c r="I28" s="36">
        <v>96</v>
      </c>
      <c r="J28" s="36">
        <v>88</v>
      </c>
      <c r="K28" s="36">
        <f t="shared" si="1"/>
        <v>350</v>
      </c>
      <c r="L28" s="51">
        <f t="shared" si="2"/>
        <v>2</v>
      </c>
      <c r="M28" s="119">
        <f t="shared" si="3"/>
        <v>444.5</v>
      </c>
      <c r="N28" s="16">
        <v>408</v>
      </c>
      <c r="O28" s="92">
        <v>35</v>
      </c>
      <c r="P28" s="94">
        <v>1.5</v>
      </c>
      <c r="Q28" s="119">
        <f t="shared" si="4"/>
        <v>449.75</v>
      </c>
      <c r="R28" s="98">
        <v>410</v>
      </c>
      <c r="S28" s="92">
        <v>35.25</v>
      </c>
      <c r="T28" s="94">
        <v>4.5</v>
      </c>
      <c r="U28" s="90">
        <f t="shared" si="5"/>
        <v>7.874015748031496</v>
      </c>
      <c r="V28" s="67">
        <f t="shared" si="6"/>
        <v>7.837687604224569</v>
      </c>
      <c r="W28" s="81">
        <f t="shared" si="7"/>
        <v>1.2772988505747127</v>
      </c>
      <c r="X28" s="70">
        <f t="shared" si="8"/>
        <v>1.285</v>
      </c>
      <c r="Y28" s="76">
        <v>23.2</v>
      </c>
      <c r="Z28" s="76">
        <v>23.33</v>
      </c>
    </row>
    <row r="29" spans="1:26" ht="15" customHeight="1">
      <c r="A29" s="1" t="s">
        <v>19</v>
      </c>
      <c r="B29" s="86" t="s">
        <v>78</v>
      </c>
      <c r="C29" s="86" t="s">
        <v>79</v>
      </c>
      <c r="D29" s="20">
        <v>493</v>
      </c>
      <c r="E29" s="14">
        <v>494</v>
      </c>
      <c r="F29" s="15">
        <f t="shared" si="0"/>
        <v>1</v>
      </c>
      <c r="G29" s="57">
        <v>118</v>
      </c>
      <c r="H29" s="36">
        <v>104</v>
      </c>
      <c r="I29" s="36">
        <v>136</v>
      </c>
      <c r="J29" s="36">
        <v>121</v>
      </c>
      <c r="K29" s="36">
        <f t="shared" si="1"/>
        <v>479</v>
      </c>
      <c r="L29" s="51">
        <f t="shared" si="2"/>
        <v>-14</v>
      </c>
      <c r="M29" s="119">
        <f t="shared" si="3"/>
        <v>590.5</v>
      </c>
      <c r="N29" s="16">
        <v>541</v>
      </c>
      <c r="O29" s="92">
        <v>47</v>
      </c>
      <c r="P29" s="94">
        <v>2.5</v>
      </c>
      <c r="Q29" s="119">
        <f t="shared" si="4"/>
        <v>573.75</v>
      </c>
      <c r="R29" s="98">
        <v>524</v>
      </c>
      <c r="S29" s="92">
        <v>45.25</v>
      </c>
      <c r="T29" s="94">
        <v>4.5</v>
      </c>
      <c r="U29" s="90">
        <f t="shared" si="5"/>
        <v>7.959356477561388</v>
      </c>
      <c r="V29" s="67">
        <f t="shared" si="6"/>
        <v>7.886710239651416</v>
      </c>
      <c r="W29" s="81">
        <f t="shared" si="7"/>
        <v>1.1977687626774849</v>
      </c>
      <c r="X29" s="70">
        <f t="shared" si="8"/>
        <v>1.1978079331941545</v>
      </c>
      <c r="Y29" s="76">
        <v>24.65</v>
      </c>
      <c r="Z29" s="76">
        <v>25.21</v>
      </c>
    </row>
    <row r="30" spans="1:26" ht="15" customHeight="1">
      <c r="A30" s="1" t="s">
        <v>53</v>
      </c>
      <c r="B30" s="86" t="s">
        <v>140</v>
      </c>
      <c r="C30" s="86" t="s">
        <v>141</v>
      </c>
      <c r="D30" s="20">
        <v>434</v>
      </c>
      <c r="E30" s="14">
        <v>442</v>
      </c>
      <c r="F30" s="15">
        <f t="shared" si="0"/>
        <v>8</v>
      </c>
      <c r="G30" s="57">
        <v>96</v>
      </c>
      <c r="H30" s="36">
        <v>101</v>
      </c>
      <c r="I30" s="36">
        <v>90</v>
      </c>
      <c r="J30" s="36">
        <v>112</v>
      </c>
      <c r="K30" s="36">
        <f t="shared" si="1"/>
        <v>399</v>
      </c>
      <c r="L30" s="51">
        <f t="shared" si="2"/>
        <v>-35</v>
      </c>
      <c r="M30" s="119">
        <f t="shared" si="3"/>
        <v>543.5</v>
      </c>
      <c r="N30" s="16">
        <v>498</v>
      </c>
      <c r="O30" s="92">
        <v>43</v>
      </c>
      <c r="P30" s="94">
        <v>2.5</v>
      </c>
      <c r="Q30" s="119">
        <f t="shared" si="4"/>
        <v>508.25</v>
      </c>
      <c r="R30" s="98">
        <v>464</v>
      </c>
      <c r="S30" s="92">
        <v>40.75</v>
      </c>
      <c r="T30" s="94">
        <v>3.5</v>
      </c>
      <c r="U30" s="90">
        <f t="shared" si="5"/>
        <v>7.911683532658693</v>
      </c>
      <c r="V30" s="67">
        <f t="shared" si="6"/>
        <v>8.017707820954255</v>
      </c>
      <c r="W30" s="81">
        <f t="shared" si="7"/>
        <v>1.2523041474654377</v>
      </c>
      <c r="X30" s="70">
        <f t="shared" si="8"/>
        <v>1.2738095238095237</v>
      </c>
      <c r="Y30" s="76">
        <v>24.11</v>
      </c>
      <c r="Z30" s="76">
        <v>23.47</v>
      </c>
    </row>
    <row r="31" spans="1:26" ht="15" customHeight="1">
      <c r="A31" s="2" t="s">
        <v>20</v>
      </c>
      <c r="B31" s="87" t="s">
        <v>80</v>
      </c>
      <c r="C31" s="87" t="s">
        <v>81</v>
      </c>
      <c r="D31" s="20">
        <v>267</v>
      </c>
      <c r="E31" s="14">
        <v>270</v>
      </c>
      <c r="F31" s="15">
        <f t="shared" si="0"/>
        <v>3</v>
      </c>
      <c r="G31" s="57">
        <v>73</v>
      </c>
      <c r="H31" s="36">
        <v>72</v>
      </c>
      <c r="I31" s="36">
        <v>71</v>
      </c>
      <c r="J31" s="36">
        <v>63</v>
      </c>
      <c r="K31" s="36">
        <f t="shared" si="1"/>
        <v>279</v>
      </c>
      <c r="L31" s="51">
        <f t="shared" si="2"/>
        <v>12</v>
      </c>
      <c r="M31" s="119">
        <f t="shared" si="3"/>
        <v>352</v>
      </c>
      <c r="N31" s="16">
        <v>323.5</v>
      </c>
      <c r="O31" s="92">
        <v>28</v>
      </c>
      <c r="P31" s="94">
        <v>0.5</v>
      </c>
      <c r="Q31" s="119">
        <f t="shared" si="4"/>
        <v>355.5</v>
      </c>
      <c r="R31" s="98">
        <v>324</v>
      </c>
      <c r="S31" s="92">
        <v>29.5</v>
      </c>
      <c r="T31" s="94">
        <v>2</v>
      </c>
      <c r="U31" s="90">
        <f t="shared" si="5"/>
        <v>7.954545454545454</v>
      </c>
      <c r="V31" s="67">
        <f t="shared" si="6"/>
        <v>8.29817158931083</v>
      </c>
      <c r="W31" s="81">
        <f t="shared" si="7"/>
        <v>1.3183520599250935</v>
      </c>
      <c r="X31" s="70">
        <f t="shared" si="8"/>
        <v>1.2741935483870968</v>
      </c>
      <c r="Y31" s="76">
        <v>22.25</v>
      </c>
      <c r="Z31" s="76">
        <v>23.25</v>
      </c>
    </row>
    <row r="32" spans="1:26" ht="15" customHeight="1">
      <c r="A32" s="1" t="s">
        <v>47</v>
      </c>
      <c r="B32" s="86" t="s">
        <v>129</v>
      </c>
      <c r="C32" s="86" t="s">
        <v>130</v>
      </c>
      <c r="D32" s="20">
        <v>362</v>
      </c>
      <c r="E32" s="14">
        <v>351</v>
      </c>
      <c r="F32" s="15">
        <f t="shared" si="0"/>
        <v>-11</v>
      </c>
      <c r="G32" s="57">
        <v>98</v>
      </c>
      <c r="H32" s="36">
        <v>93</v>
      </c>
      <c r="I32" s="36">
        <v>96</v>
      </c>
      <c r="J32" s="36">
        <v>70</v>
      </c>
      <c r="K32" s="36">
        <f t="shared" si="1"/>
        <v>357</v>
      </c>
      <c r="L32" s="51">
        <f t="shared" si="2"/>
        <v>-5</v>
      </c>
      <c r="M32" s="119">
        <f t="shared" si="3"/>
        <v>498.5</v>
      </c>
      <c r="N32" s="16">
        <v>457</v>
      </c>
      <c r="O32" s="92">
        <v>39</v>
      </c>
      <c r="P32" s="94">
        <v>2.5</v>
      </c>
      <c r="Q32" s="119">
        <f t="shared" si="4"/>
        <v>498.5</v>
      </c>
      <c r="R32" s="98">
        <v>456</v>
      </c>
      <c r="S32" s="92">
        <v>36</v>
      </c>
      <c r="T32" s="94">
        <v>6.5</v>
      </c>
      <c r="U32" s="90">
        <f t="shared" si="5"/>
        <v>7.823470411233702</v>
      </c>
      <c r="V32" s="67">
        <f t="shared" si="6"/>
        <v>7.221664994984955</v>
      </c>
      <c r="W32" s="81">
        <f t="shared" si="7"/>
        <v>1.37707182320442</v>
      </c>
      <c r="X32" s="70">
        <f t="shared" si="8"/>
        <v>1.3963585434173669</v>
      </c>
      <c r="Y32" s="76">
        <v>21.29</v>
      </c>
      <c r="Z32" s="76">
        <v>22.31</v>
      </c>
    </row>
    <row r="33" spans="1:26" ht="15" customHeight="1">
      <c r="A33" s="1" t="s">
        <v>21</v>
      </c>
      <c r="B33" s="86" t="s">
        <v>82</v>
      </c>
      <c r="C33" s="86" t="s">
        <v>83</v>
      </c>
      <c r="D33" s="20">
        <v>566</v>
      </c>
      <c r="E33" s="14">
        <v>586</v>
      </c>
      <c r="F33" s="15">
        <f t="shared" si="0"/>
        <v>20</v>
      </c>
      <c r="G33" s="57">
        <v>173</v>
      </c>
      <c r="H33" s="36">
        <v>142</v>
      </c>
      <c r="I33" s="36">
        <v>144</v>
      </c>
      <c r="J33" s="36">
        <v>145</v>
      </c>
      <c r="K33" s="36">
        <f t="shared" si="1"/>
        <v>604</v>
      </c>
      <c r="L33" s="51">
        <f t="shared" si="2"/>
        <v>38</v>
      </c>
      <c r="M33" s="119">
        <f t="shared" si="3"/>
        <v>739</v>
      </c>
      <c r="N33" s="16">
        <v>678.5</v>
      </c>
      <c r="O33" s="92">
        <v>57</v>
      </c>
      <c r="P33" s="94">
        <v>3.5</v>
      </c>
      <c r="Q33" s="119">
        <f t="shared" si="4"/>
        <v>760.25</v>
      </c>
      <c r="R33" s="98">
        <v>697</v>
      </c>
      <c r="S33" s="92">
        <v>55.75</v>
      </c>
      <c r="T33" s="94">
        <v>7.5</v>
      </c>
      <c r="U33" s="90">
        <f t="shared" si="5"/>
        <v>7.7131258457374825</v>
      </c>
      <c r="V33" s="67">
        <f t="shared" si="6"/>
        <v>7.333114107201578</v>
      </c>
      <c r="W33" s="81">
        <f t="shared" si="7"/>
        <v>1.3056537102473498</v>
      </c>
      <c r="X33" s="70">
        <f t="shared" si="8"/>
        <v>1.2586920529801324</v>
      </c>
      <c r="Y33" s="76">
        <v>22.64</v>
      </c>
      <c r="Z33" s="76">
        <v>24.16</v>
      </c>
    </row>
    <row r="34" spans="1:26" ht="15" customHeight="1">
      <c r="A34" s="1" t="s">
        <v>40</v>
      </c>
      <c r="B34" s="86" t="s">
        <v>117</v>
      </c>
      <c r="C34" s="86" t="s">
        <v>118</v>
      </c>
      <c r="D34" s="20">
        <v>427</v>
      </c>
      <c r="E34" s="14">
        <v>425</v>
      </c>
      <c r="F34" s="15">
        <f t="shared" si="0"/>
        <v>-2</v>
      </c>
      <c r="G34" s="57">
        <v>96</v>
      </c>
      <c r="H34" s="36">
        <v>93</v>
      </c>
      <c r="I34" s="36">
        <v>120</v>
      </c>
      <c r="J34" s="36">
        <v>96</v>
      </c>
      <c r="K34" s="36">
        <f t="shared" si="1"/>
        <v>405</v>
      </c>
      <c r="L34" s="51">
        <f t="shared" si="2"/>
        <v>-22</v>
      </c>
      <c r="M34" s="119">
        <f t="shared" si="3"/>
        <v>540</v>
      </c>
      <c r="N34" s="16">
        <v>495.5</v>
      </c>
      <c r="O34" s="92">
        <v>42</v>
      </c>
      <c r="P34" s="94">
        <v>2.5</v>
      </c>
      <c r="Q34" s="119">
        <f t="shared" si="4"/>
        <v>516.25</v>
      </c>
      <c r="R34" s="98">
        <v>472</v>
      </c>
      <c r="S34" s="92">
        <v>40.75</v>
      </c>
      <c r="T34" s="94">
        <v>3.5</v>
      </c>
      <c r="U34" s="90">
        <f t="shared" si="5"/>
        <v>7.777777777777778</v>
      </c>
      <c r="V34" s="67">
        <f t="shared" si="6"/>
        <v>7.893462469733656</v>
      </c>
      <c r="W34" s="81">
        <f t="shared" si="7"/>
        <v>1.2646370023419204</v>
      </c>
      <c r="X34" s="70">
        <f t="shared" si="8"/>
        <v>1.2746913580246915</v>
      </c>
      <c r="Y34" s="76">
        <v>23.72</v>
      </c>
      <c r="Z34" s="76">
        <v>23.42</v>
      </c>
    </row>
    <row r="35" spans="1:26" ht="15" customHeight="1">
      <c r="A35" s="1" t="s">
        <v>48</v>
      </c>
      <c r="B35" s="86" t="s">
        <v>131</v>
      </c>
      <c r="C35" s="86" t="s">
        <v>163</v>
      </c>
      <c r="D35" s="20">
        <v>221</v>
      </c>
      <c r="E35" s="14">
        <v>214</v>
      </c>
      <c r="F35" s="15">
        <f t="shared" si="0"/>
        <v>-7</v>
      </c>
      <c r="G35" s="57">
        <v>47</v>
      </c>
      <c r="H35" s="36">
        <v>56</v>
      </c>
      <c r="I35" s="36">
        <v>65</v>
      </c>
      <c r="J35" s="36">
        <v>47</v>
      </c>
      <c r="K35" s="36">
        <f t="shared" si="1"/>
        <v>215</v>
      </c>
      <c r="L35" s="51">
        <f t="shared" si="2"/>
        <v>-6</v>
      </c>
      <c r="M35" s="119">
        <f t="shared" si="3"/>
        <v>298</v>
      </c>
      <c r="N35" s="16">
        <v>273.5</v>
      </c>
      <c r="O35" s="92">
        <v>23</v>
      </c>
      <c r="P35" s="94">
        <v>1.5</v>
      </c>
      <c r="Q35" s="119">
        <f t="shared" si="4"/>
        <v>320</v>
      </c>
      <c r="R35" s="98">
        <v>292</v>
      </c>
      <c r="S35" s="92">
        <v>25.5</v>
      </c>
      <c r="T35" s="94">
        <v>2.5</v>
      </c>
      <c r="U35" s="90">
        <f t="shared" si="5"/>
        <v>7.718120805369128</v>
      </c>
      <c r="V35" s="67">
        <f t="shared" si="6"/>
        <v>7.968749999999999</v>
      </c>
      <c r="W35" s="81">
        <f t="shared" si="7"/>
        <v>1.3484162895927603</v>
      </c>
      <c r="X35" s="70">
        <f t="shared" si="8"/>
        <v>1.4883720930232558</v>
      </c>
      <c r="Y35" s="76">
        <v>22.1</v>
      </c>
      <c r="Z35" s="76">
        <v>21.5</v>
      </c>
    </row>
    <row r="36" spans="1:26" ht="15" customHeight="1">
      <c r="A36" s="1" t="s">
        <v>22</v>
      </c>
      <c r="B36" s="86" t="s">
        <v>84</v>
      </c>
      <c r="C36" s="86" t="s">
        <v>85</v>
      </c>
      <c r="D36" s="20">
        <v>502</v>
      </c>
      <c r="E36" s="14">
        <v>498</v>
      </c>
      <c r="F36" s="15">
        <f t="shared" si="0"/>
        <v>-4</v>
      </c>
      <c r="G36" s="57">
        <v>129</v>
      </c>
      <c r="H36" s="36">
        <v>114</v>
      </c>
      <c r="I36" s="36">
        <v>131</v>
      </c>
      <c r="J36" s="36">
        <v>119</v>
      </c>
      <c r="K36" s="36">
        <f t="shared" si="1"/>
        <v>493</v>
      </c>
      <c r="L36" s="51">
        <f t="shared" si="2"/>
        <v>-9</v>
      </c>
      <c r="M36" s="119">
        <f t="shared" si="3"/>
        <v>596</v>
      </c>
      <c r="N36" s="16">
        <v>546.5</v>
      </c>
      <c r="O36" s="92">
        <v>46</v>
      </c>
      <c r="P36" s="94">
        <v>3.5</v>
      </c>
      <c r="Q36" s="119">
        <f t="shared" si="4"/>
        <v>586.75</v>
      </c>
      <c r="R36" s="98">
        <v>536</v>
      </c>
      <c r="S36" s="92">
        <v>46.25</v>
      </c>
      <c r="T36" s="94">
        <v>4.5</v>
      </c>
      <c r="U36" s="90">
        <f t="shared" si="5"/>
        <v>7.718120805369128</v>
      </c>
      <c r="V36" s="67">
        <f t="shared" si="6"/>
        <v>7.8824030677460595</v>
      </c>
      <c r="W36" s="81">
        <f t="shared" si="7"/>
        <v>1.1872509960159363</v>
      </c>
      <c r="X36" s="70">
        <f t="shared" si="8"/>
        <v>1.1901622718052738</v>
      </c>
      <c r="Y36" s="76">
        <v>25.1</v>
      </c>
      <c r="Z36" s="76">
        <v>25.95</v>
      </c>
    </row>
    <row r="37" spans="1:26" ht="15" customHeight="1">
      <c r="A37" s="1" t="s">
        <v>23</v>
      </c>
      <c r="B37" s="86" t="s">
        <v>86</v>
      </c>
      <c r="C37" s="86" t="s">
        <v>87</v>
      </c>
      <c r="D37" s="20">
        <v>496</v>
      </c>
      <c r="E37" s="14">
        <v>520</v>
      </c>
      <c r="F37" s="15">
        <f t="shared" si="0"/>
        <v>24</v>
      </c>
      <c r="G37" s="57">
        <v>111</v>
      </c>
      <c r="H37" s="36">
        <v>136</v>
      </c>
      <c r="I37" s="36">
        <v>130</v>
      </c>
      <c r="J37" s="36">
        <v>127</v>
      </c>
      <c r="K37" s="36">
        <f t="shared" si="1"/>
        <v>504</v>
      </c>
      <c r="L37" s="51">
        <f t="shared" si="2"/>
        <v>8</v>
      </c>
      <c r="M37" s="119">
        <f t="shared" si="3"/>
        <v>600</v>
      </c>
      <c r="N37" s="16">
        <v>549.5</v>
      </c>
      <c r="O37" s="92">
        <v>47</v>
      </c>
      <c r="P37" s="94">
        <v>3.5</v>
      </c>
      <c r="Q37" s="119">
        <f t="shared" si="4"/>
        <v>601.5</v>
      </c>
      <c r="R37" s="98">
        <v>549</v>
      </c>
      <c r="S37" s="92">
        <v>46.5</v>
      </c>
      <c r="T37" s="94">
        <v>6</v>
      </c>
      <c r="U37" s="90">
        <f t="shared" si="5"/>
        <v>7.833333333333334</v>
      </c>
      <c r="V37" s="67">
        <f t="shared" si="6"/>
        <v>7.73067331670823</v>
      </c>
      <c r="W37" s="81">
        <f t="shared" si="7"/>
        <v>1.2096774193548387</v>
      </c>
      <c r="X37" s="70">
        <f t="shared" si="8"/>
        <v>1.193452380952381</v>
      </c>
      <c r="Y37" s="76">
        <v>24.8</v>
      </c>
      <c r="Z37" s="76">
        <v>25.2</v>
      </c>
    </row>
    <row r="38" spans="1:26" ht="15" customHeight="1">
      <c r="A38" s="1" t="s">
        <v>24</v>
      </c>
      <c r="B38" s="86" t="s">
        <v>88</v>
      </c>
      <c r="C38" s="86" t="s">
        <v>89</v>
      </c>
      <c r="D38" s="20">
        <v>477</v>
      </c>
      <c r="E38" s="14">
        <v>494</v>
      </c>
      <c r="F38" s="15">
        <f t="shared" si="0"/>
        <v>17</v>
      </c>
      <c r="G38" s="57">
        <v>128</v>
      </c>
      <c r="H38" s="36">
        <v>128</v>
      </c>
      <c r="I38" s="36">
        <v>122</v>
      </c>
      <c r="J38" s="36">
        <v>101</v>
      </c>
      <c r="K38" s="36">
        <f t="shared" si="1"/>
        <v>479</v>
      </c>
      <c r="L38" s="51">
        <f t="shared" si="2"/>
        <v>2</v>
      </c>
      <c r="M38" s="119">
        <f t="shared" si="3"/>
        <v>639</v>
      </c>
      <c r="N38" s="16">
        <v>588.5</v>
      </c>
      <c r="O38" s="92">
        <v>47</v>
      </c>
      <c r="P38" s="94">
        <v>3.5</v>
      </c>
      <c r="Q38" s="119">
        <f t="shared" si="4"/>
        <v>654.25</v>
      </c>
      <c r="R38" s="98">
        <v>601</v>
      </c>
      <c r="S38" s="92">
        <v>47.75</v>
      </c>
      <c r="T38" s="94">
        <v>5.5</v>
      </c>
      <c r="U38" s="90">
        <f t="shared" si="5"/>
        <v>7.355242566510173</v>
      </c>
      <c r="V38" s="67">
        <f t="shared" si="6"/>
        <v>7.298433320596103</v>
      </c>
      <c r="W38" s="81">
        <f t="shared" si="7"/>
        <v>1.3396226415094339</v>
      </c>
      <c r="X38" s="70">
        <f t="shared" si="8"/>
        <v>1.365866388308977</v>
      </c>
      <c r="Y38" s="76">
        <v>22.71</v>
      </c>
      <c r="Z38" s="76">
        <v>22.81</v>
      </c>
    </row>
    <row r="39" spans="1:26" ht="15" customHeight="1">
      <c r="A39" s="1" t="s">
        <v>25</v>
      </c>
      <c r="B39" s="102" t="s">
        <v>90</v>
      </c>
      <c r="C39" s="86" t="s">
        <v>91</v>
      </c>
      <c r="D39" s="20">
        <v>299</v>
      </c>
      <c r="E39" s="14">
        <v>291</v>
      </c>
      <c r="F39" s="15">
        <f aca="true" t="shared" si="9" ref="F39:F56">E39-D39</f>
        <v>-8</v>
      </c>
      <c r="G39" s="57">
        <v>61</v>
      </c>
      <c r="H39" s="36">
        <v>71</v>
      </c>
      <c r="I39" s="36">
        <v>75</v>
      </c>
      <c r="J39" s="36">
        <v>64</v>
      </c>
      <c r="K39" s="36">
        <f t="shared" si="1"/>
        <v>271</v>
      </c>
      <c r="L39" s="51">
        <f aca="true" t="shared" si="10" ref="L39:L56">SUM(K39-D39)</f>
        <v>-28</v>
      </c>
      <c r="M39" s="119">
        <f aca="true" t="shared" si="11" ref="M39:M56">SUM(N39:P39)</f>
        <v>358</v>
      </c>
      <c r="N39" s="16">
        <v>328.5</v>
      </c>
      <c r="O39" s="92">
        <v>28</v>
      </c>
      <c r="P39" s="94">
        <v>1.5</v>
      </c>
      <c r="Q39" s="119">
        <f aca="true" t="shared" si="12" ref="Q39:Q56">SUM(R39:T39)</f>
        <v>355.5</v>
      </c>
      <c r="R39" s="98">
        <v>325</v>
      </c>
      <c r="S39" s="92">
        <v>29</v>
      </c>
      <c r="T39" s="94">
        <v>1.5</v>
      </c>
      <c r="U39" s="90">
        <f t="shared" si="5"/>
        <v>7.82122905027933</v>
      </c>
      <c r="V39" s="67">
        <f t="shared" si="6"/>
        <v>8.157524613220815</v>
      </c>
      <c r="W39" s="81">
        <f t="shared" si="7"/>
        <v>1.1973244147157192</v>
      </c>
      <c r="X39" s="70">
        <f t="shared" si="8"/>
        <v>1.311808118081181</v>
      </c>
      <c r="Y39" s="76">
        <v>24.92</v>
      </c>
      <c r="Z39" s="76">
        <v>22.58</v>
      </c>
    </row>
    <row r="40" spans="1:26" ht="15" customHeight="1">
      <c r="A40" s="1" t="s">
        <v>26</v>
      </c>
      <c r="B40" s="86" t="s">
        <v>92</v>
      </c>
      <c r="C40" s="86" t="s">
        <v>93</v>
      </c>
      <c r="D40" s="20">
        <v>447</v>
      </c>
      <c r="E40" s="14">
        <v>442</v>
      </c>
      <c r="F40" s="15">
        <f t="shared" si="9"/>
        <v>-5</v>
      </c>
      <c r="G40" s="57">
        <v>79</v>
      </c>
      <c r="H40" s="36">
        <v>100</v>
      </c>
      <c r="I40" s="36">
        <v>112</v>
      </c>
      <c r="J40" s="36">
        <v>119</v>
      </c>
      <c r="K40" s="36">
        <f t="shared" si="1"/>
        <v>410</v>
      </c>
      <c r="L40" s="51">
        <f t="shared" si="10"/>
        <v>-37</v>
      </c>
      <c r="M40" s="119">
        <f t="shared" si="11"/>
        <v>507.5</v>
      </c>
      <c r="N40" s="16">
        <v>466</v>
      </c>
      <c r="O40" s="92">
        <v>39</v>
      </c>
      <c r="P40" s="94">
        <v>2.5</v>
      </c>
      <c r="Q40" s="119">
        <f t="shared" si="12"/>
        <v>477.5</v>
      </c>
      <c r="R40" s="98">
        <v>437</v>
      </c>
      <c r="S40" s="92">
        <v>38</v>
      </c>
      <c r="T40" s="94">
        <v>2.5</v>
      </c>
      <c r="U40" s="90">
        <f t="shared" si="5"/>
        <v>7.684729064039408</v>
      </c>
      <c r="V40" s="67">
        <f t="shared" si="6"/>
        <v>7.958115183246073</v>
      </c>
      <c r="W40" s="81">
        <f t="shared" si="7"/>
        <v>1.1353467561521253</v>
      </c>
      <c r="X40" s="70">
        <f t="shared" si="8"/>
        <v>1.1646341463414633</v>
      </c>
      <c r="Y40" s="76">
        <v>26.29</v>
      </c>
      <c r="Z40" s="76">
        <v>25.63</v>
      </c>
    </row>
    <row r="41" spans="1:26" ht="15" customHeight="1">
      <c r="A41" s="1" t="s">
        <v>27</v>
      </c>
      <c r="B41" s="86" t="s">
        <v>94</v>
      </c>
      <c r="C41" s="86" t="s">
        <v>93</v>
      </c>
      <c r="D41" s="20">
        <v>258</v>
      </c>
      <c r="E41" s="14">
        <v>248</v>
      </c>
      <c r="F41" s="15">
        <f t="shared" si="9"/>
        <v>-10</v>
      </c>
      <c r="G41" s="57">
        <v>57</v>
      </c>
      <c r="H41" s="36">
        <v>60</v>
      </c>
      <c r="I41" s="36">
        <v>51</v>
      </c>
      <c r="J41" s="36">
        <v>62</v>
      </c>
      <c r="K41" s="36">
        <f t="shared" si="1"/>
        <v>230</v>
      </c>
      <c r="L41" s="51">
        <f t="shared" si="10"/>
        <v>-28</v>
      </c>
      <c r="M41" s="119">
        <f t="shared" si="11"/>
        <v>356.5</v>
      </c>
      <c r="N41" s="16">
        <v>329</v>
      </c>
      <c r="O41" s="92">
        <v>26</v>
      </c>
      <c r="P41" s="94">
        <v>1.5</v>
      </c>
      <c r="Q41" s="119">
        <f t="shared" si="12"/>
        <v>339.75</v>
      </c>
      <c r="R41" s="98">
        <v>312</v>
      </c>
      <c r="S41" s="92">
        <v>26.25</v>
      </c>
      <c r="T41" s="94">
        <v>1.5</v>
      </c>
      <c r="U41" s="90">
        <f t="shared" si="5"/>
        <v>7.293127629733521</v>
      </c>
      <c r="V41" s="67">
        <f t="shared" si="6"/>
        <v>7.72626931567329</v>
      </c>
      <c r="W41" s="81">
        <f t="shared" si="7"/>
        <v>1.3817829457364341</v>
      </c>
      <c r="X41" s="70">
        <f t="shared" si="8"/>
        <v>1.4771739130434782</v>
      </c>
      <c r="Y41" s="76">
        <v>21.5</v>
      </c>
      <c r="Z41" s="76">
        <v>20.91</v>
      </c>
    </row>
    <row r="42" spans="1:26" ht="15" customHeight="1">
      <c r="A42" s="1" t="s">
        <v>28</v>
      </c>
      <c r="B42" s="86" t="s">
        <v>95</v>
      </c>
      <c r="C42" s="86" t="s">
        <v>96</v>
      </c>
      <c r="D42" s="20">
        <v>445</v>
      </c>
      <c r="E42" s="14">
        <v>436</v>
      </c>
      <c r="F42" s="15">
        <f t="shared" si="9"/>
        <v>-9</v>
      </c>
      <c r="G42" s="57">
        <v>125</v>
      </c>
      <c r="H42" s="36">
        <v>118</v>
      </c>
      <c r="I42" s="36">
        <v>110</v>
      </c>
      <c r="J42" s="36">
        <v>110</v>
      </c>
      <c r="K42" s="36">
        <f t="shared" si="1"/>
        <v>463</v>
      </c>
      <c r="L42" s="51">
        <f t="shared" si="10"/>
        <v>18</v>
      </c>
      <c r="M42" s="119">
        <f t="shared" si="11"/>
        <v>538.5</v>
      </c>
      <c r="N42" s="16">
        <v>493</v>
      </c>
      <c r="O42" s="92">
        <v>43</v>
      </c>
      <c r="P42" s="94">
        <v>2.5</v>
      </c>
      <c r="Q42" s="119">
        <f t="shared" si="12"/>
        <v>539</v>
      </c>
      <c r="R42" s="98">
        <v>492</v>
      </c>
      <c r="S42" s="92">
        <v>43.5</v>
      </c>
      <c r="T42" s="94">
        <v>3.5</v>
      </c>
      <c r="U42" s="90">
        <f t="shared" si="5"/>
        <v>7.985143918291551</v>
      </c>
      <c r="V42" s="67">
        <f t="shared" si="6"/>
        <v>8.070500927643785</v>
      </c>
      <c r="W42" s="81">
        <f t="shared" si="7"/>
        <v>1.2101123595505618</v>
      </c>
      <c r="X42" s="70">
        <f t="shared" si="8"/>
        <v>1.16414686825054</v>
      </c>
      <c r="Y42" s="76">
        <v>24.72</v>
      </c>
      <c r="Z42" s="76">
        <v>25.72</v>
      </c>
    </row>
    <row r="43" spans="1:26" ht="15" customHeight="1">
      <c r="A43" s="1" t="s">
        <v>45</v>
      </c>
      <c r="B43" s="86" t="s">
        <v>125</v>
      </c>
      <c r="C43" s="86" t="s">
        <v>126</v>
      </c>
      <c r="D43" s="20">
        <v>543</v>
      </c>
      <c r="E43" s="14">
        <v>523</v>
      </c>
      <c r="F43" s="15">
        <f t="shared" si="9"/>
        <v>-20</v>
      </c>
      <c r="G43" s="57">
        <v>129</v>
      </c>
      <c r="H43" s="36">
        <v>149</v>
      </c>
      <c r="I43" s="36">
        <v>142</v>
      </c>
      <c r="J43" s="36">
        <v>110</v>
      </c>
      <c r="K43" s="36">
        <f t="shared" si="1"/>
        <v>530</v>
      </c>
      <c r="L43" s="51">
        <f t="shared" si="10"/>
        <v>-13</v>
      </c>
      <c r="M43" s="119">
        <f t="shared" si="11"/>
        <v>643</v>
      </c>
      <c r="N43" s="16">
        <v>590.5</v>
      </c>
      <c r="O43" s="92">
        <v>50</v>
      </c>
      <c r="P43" s="94">
        <v>2.5</v>
      </c>
      <c r="Q43" s="119">
        <f t="shared" si="12"/>
        <v>627.25</v>
      </c>
      <c r="R43" s="98">
        <v>574</v>
      </c>
      <c r="S43" s="92">
        <v>49.75</v>
      </c>
      <c r="T43" s="94">
        <v>3.5</v>
      </c>
      <c r="U43" s="90">
        <f t="shared" si="5"/>
        <v>7.776049766718507</v>
      </c>
      <c r="V43" s="67">
        <f t="shared" si="6"/>
        <v>7.931446791550418</v>
      </c>
      <c r="W43" s="81">
        <f t="shared" si="7"/>
        <v>1.1841620626151013</v>
      </c>
      <c r="X43" s="70">
        <f t="shared" si="8"/>
        <v>1.183490566037736</v>
      </c>
      <c r="Y43" s="76">
        <v>24.68</v>
      </c>
      <c r="Z43" s="76">
        <v>25.24</v>
      </c>
    </row>
    <row r="44" spans="1:26" ht="15" customHeight="1">
      <c r="A44" s="1" t="s">
        <v>39</v>
      </c>
      <c r="B44" s="86" t="s">
        <v>115</v>
      </c>
      <c r="C44" s="86" t="s">
        <v>116</v>
      </c>
      <c r="D44" s="20">
        <v>258</v>
      </c>
      <c r="E44" s="14">
        <v>274</v>
      </c>
      <c r="F44" s="15">
        <f t="shared" si="9"/>
        <v>16</v>
      </c>
      <c r="G44" s="57">
        <v>78</v>
      </c>
      <c r="H44" s="36">
        <v>62</v>
      </c>
      <c r="I44" s="36">
        <v>65</v>
      </c>
      <c r="J44" s="36">
        <v>69</v>
      </c>
      <c r="K44" s="36">
        <f t="shared" si="1"/>
        <v>274</v>
      </c>
      <c r="L44" s="51">
        <f t="shared" si="10"/>
        <v>16</v>
      </c>
      <c r="M44" s="119">
        <f t="shared" si="11"/>
        <v>357</v>
      </c>
      <c r="N44" s="16">
        <v>327.5</v>
      </c>
      <c r="O44" s="92">
        <v>28</v>
      </c>
      <c r="P44" s="94">
        <v>1.5</v>
      </c>
      <c r="Q44" s="119">
        <f t="shared" si="12"/>
        <v>358.5</v>
      </c>
      <c r="R44" s="98">
        <v>327</v>
      </c>
      <c r="S44" s="92">
        <v>30</v>
      </c>
      <c r="T44" s="94">
        <v>1.5</v>
      </c>
      <c r="U44" s="90">
        <f t="shared" si="5"/>
        <v>7.8431372549019605</v>
      </c>
      <c r="V44" s="67">
        <f t="shared" si="6"/>
        <v>8.368200836820083</v>
      </c>
      <c r="W44" s="81">
        <f t="shared" si="7"/>
        <v>1.3837209302325582</v>
      </c>
      <c r="X44" s="70">
        <f t="shared" si="8"/>
        <v>1.3083941605839415</v>
      </c>
      <c r="Y44" s="76">
        <v>21.5</v>
      </c>
      <c r="Z44" s="76">
        <v>22.83</v>
      </c>
    </row>
    <row r="45" spans="1:26" ht="15" customHeight="1">
      <c r="A45" s="1" t="s">
        <v>49</v>
      </c>
      <c r="B45" s="86" t="s">
        <v>132</v>
      </c>
      <c r="C45" s="86" t="s">
        <v>133</v>
      </c>
      <c r="D45" s="20">
        <v>341</v>
      </c>
      <c r="E45" s="14">
        <v>348</v>
      </c>
      <c r="F45" s="15">
        <f t="shared" si="9"/>
        <v>7</v>
      </c>
      <c r="G45" s="57">
        <v>90</v>
      </c>
      <c r="H45" s="36">
        <v>79</v>
      </c>
      <c r="I45" s="36">
        <v>76</v>
      </c>
      <c r="J45" s="36">
        <v>106</v>
      </c>
      <c r="K45" s="36">
        <f t="shared" si="1"/>
        <v>351</v>
      </c>
      <c r="L45" s="51">
        <f t="shared" si="10"/>
        <v>10</v>
      </c>
      <c r="M45" s="119">
        <f t="shared" si="11"/>
        <v>428</v>
      </c>
      <c r="N45" s="16">
        <v>391.5</v>
      </c>
      <c r="O45" s="92">
        <v>34</v>
      </c>
      <c r="P45" s="94">
        <v>2.5</v>
      </c>
      <c r="Q45" s="119">
        <f t="shared" si="12"/>
        <v>427</v>
      </c>
      <c r="R45" s="98">
        <v>390</v>
      </c>
      <c r="S45" s="92">
        <v>34.5</v>
      </c>
      <c r="T45" s="94">
        <v>2.5</v>
      </c>
      <c r="U45" s="90">
        <f t="shared" si="5"/>
        <v>7.943925233644859</v>
      </c>
      <c r="V45" s="67">
        <f t="shared" si="6"/>
        <v>8.079625292740047</v>
      </c>
      <c r="W45" s="81">
        <f t="shared" si="7"/>
        <v>1.2551319648093842</v>
      </c>
      <c r="X45" s="70">
        <f t="shared" si="8"/>
        <v>1.2165242165242165</v>
      </c>
      <c r="Y45" s="76">
        <v>24.36</v>
      </c>
      <c r="Z45" s="76">
        <v>25.07</v>
      </c>
    </row>
    <row r="46" spans="1:26" ht="15" customHeight="1">
      <c r="A46" s="1" t="s">
        <v>29</v>
      </c>
      <c r="B46" s="86" t="s">
        <v>97</v>
      </c>
      <c r="C46" s="86" t="s">
        <v>98</v>
      </c>
      <c r="D46" s="20">
        <v>294</v>
      </c>
      <c r="E46" s="14">
        <v>282</v>
      </c>
      <c r="F46" s="15">
        <f t="shared" si="9"/>
        <v>-12</v>
      </c>
      <c r="G46" s="57">
        <v>66</v>
      </c>
      <c r="H46" s="36">
        <v>65</v>
      </c>
      <c r="I46" s="36">
        <v>71</v>
      </c>
      <c r="J46" s="36">
        <v>64</v>
      </c>
      <c r="K46" s="36">
        <f t="shared" si="1"/>
        <v>266</v>
      </c>
      <c r="L46" s="51">
        <f t="shared" si="10"/>
        <v>-28</v>
      </c>
      <c r="M46" s="119">
        <f t="shared" si="11"/>
        <v>358</v>
      </c>
      <c r="N46" s="16">
        <v>330.5</v>
      </c>
      <c r="O46" s="92">
        <v>26</v>
      </c>
      <c r="P46" s="94">
        <v>1.5</v>
      </c>
      <c r="Q46" s="119">
        <f t="shared" si="12"/>
        <v>354.5</v>
      </c>
      <c r="R46" s="98">
        <v>326</v>
      </c>
      <c r="S46" s="92">
        <v>26</v>
      </c>
      <c r="T46" s="94">
        <v>2.5</v>
      </c>
      <c r="U46" s="90">
        <f t="shared" si="5"/>
        <v>7.262569832402235</v>
      </c>
      <c r="V46" s="67">
        <f t="shared" si="6"/>
        <v>7.334273624823695</v>
      </c>
      <c r="W46" s="81">
        <f t="shared" si="7"/>
        <v>1.217687074829932</v>
      </c>
      <c r="X46" s="70">
        <f t="shared" si="8"/>
        <v>1.3327067669172932</v>
      </c>
      <c r="Y46" s="76">
        <v>24.5</v>
      </c>
      <c r="Z46" s="76">
        <v>22.17</v>
      </c>
    </row>
    <row r="47" spans="1:26" ht="15" customHeight="1">
      <c r="A47" s="1" t="s">
        <v>57</v>
      </c>
      <c r="B47" s="86" t="s">
        <v>146</v>
      </c>
      <c r="C47" s="86" t="s">
        <v>147</v>
      </c>
      <c r="D47" s="20">
        <v>728</v>
      </c>
      <c r="E47" s="14">
        <v>719</v>
      </c>
      <c r="F47" s="15">
        <f t="shared" si="9"/>
        <v>-9</v>
      </c>
      <c r="G47" s="57">
        <v>197</v>
      </c>
      <c r="H47" s="36">
        <v>202</v>
      </c>
      <c r="I47" s="36">
        <v>175</v>
      </c>
      <c r="J47" s="36">
        <v>165</v>
      </c>
      <c r="K47" s="36">
        <f t="shared" si="1"/>
        <v>739</v>
      </c>
      <c r="L47" s="51">
        <f t="shared" si="10"/>
        <v>11</v>
      </c>
      <c r="M47" s="119">
        <f t="shared" si="11"/>
        <v>863.5</v>
      </c>
      <c r="N47" s="16">
        <v>792.5</v>
      </c>
      <c r="O47" s="92">
        <v>67</v>
      </c>
      <c r="P47" s="94">
        <v>4</v>
      </c>
      <c r="Q47" s="119">
        <f t="shared" si="12"/>
        <v>914.5</v>
      </c>
      <c r="R47" s="98">
        <v>838</v>
      </c>
      <c r="S47" s="92">
        <v>66.5</v>
      </c>
      <c r="T47" s="94">
        <v>10</v>
      </c>
      <c r="U47" s="90">
        <f t="shared" si="5"/>
        <v>7.759119861030689</v>
      </c>
      <c r="V47" s="67">
        <f t="shared" si="6"/>
        <v>7.2717331875341715</v>
      </c>
      <c r="W47" s="81">
        <f t="shared" si="7"/>
        <v>1.1861263736263736</v>
      </c>
      <c r="X47" s="70">
        <f t="shared" si="8"/>
        <v>1.2374830852503382</v>
      </c>
      <c r="Y47" s="76">
        <v>25.1</v>
      </c>
      <c r="Z47" s="76">
        <v>24.63</v>
      </c>
    </row>
    <row r="48" spans="1:26" ht="15" customHeight="1">
      <c r="A48" s="1" t="s">
        <v>36</v>
      </c>
      <c r="B48" s="86" t="s">
        <v>109</v>
      </c>
      <c r="C48" s="86" t="s">
        <v>110</v>
      </c>
      <c r="D48" s="20">
        <v>348</v>
      </c>
      <c r="E48" s="14">
        <v>353</v>
      </c>
      <c r="F48" s="15">
        <f t="shared" si="9"/>
        <v>5</v>
      </c>
      <c r="G48" s="57">
        <v>88</v>
      </c>
      <c r="H48" s="36">
        <v>89</v>
      </c>
      <c r="I48" s="36">
        <v>83</v>
      </c>
      <c r="J48" s="36">
        <v>81</v>
      </c>
      <c r="K48" s="36">
        <f t="shared" si="1"/>
        <v>341</v>
      </c>
      <c r="L48" s="51">
        <f t="shared" si="10"/>
        <v>-7</v>
      </c>
      <c r="M48" s="119">
        <f t="shared" si="11"/>
        <v>420</v>
      </c>
      <c r="N48" s="16">
        <v>386.5</v>
      </c>
      <c r="O48" s="92">
        <v>31</v>
      </c>
      <c r="P48" s="94">
        <v>2.5</v>
      </c>
      <c r="Q48" s="119">
        <f t="shared" si="12"/>
        <v>423</v>
      </c>
      <c r="R48" s="98">
        <v>388</v>
      </c>
      <c r="S48" s="92">
        <v>31.5</v>
      </c>
      <c r="T48" s="94">
        <v>3.5</v>
      </c>
      <c r="U48" s="90">
        <f t="shared" si="5"/>
        <v>7.380952380952381</v>
      </c>
      <c r="V48" s="67">
        <f t="shared" si="6"/>
        <v>7.446808510638298</v>
      </c>
      <c r="W48" s="81">
        <f t="shared" si="7"/>
        <v>1.206896551724138</v>
      </c>
      <c r="X48" s="70">
        <f t="shared" si="8"/>
        <v>1.2404692082111437</v>
      </c>
      <c r="Y48" s="76">
        <v>24.86</v>
      </c>
      <c r="Z48" s="76">
        <v>24.36</v>
      </c>
    </row>
    <row r="49" spans="1:26" ht="15" customHeight="1">
      <c r="A49" s="1" t="s">
        <v>42</v>
      </c>
      <c r="B49" s="86" t="s">
        <v>121</v>
      </c>
      <c r="C49" s="86" t="s">
        <v>102</v>
      </c>
      <c r="D49" s="20">
        <v>493</v>
      </c>
      <c r="E49" s="14">
        <v>493</v>
      </c>
      <c r="F49" s="15">
        <f t="shared" si="9"/>
        <v>0</v>
      </c>
      <c r="G49" s="57">
        <v>123</v>
      </c>
      <c r="H49" s="36">
        <v>112</v>
      </c>
      <c r="I49" s="36">
        <v>122</v>
      </c>
      <c r="J49" s="36">
        <v>134</v>
      </c>
      <c r="K49" s="36">
        <f t="shared" si="1"/>
        <v>491</v>
      </c>
      <c r="L49" s="51">
        <f t="shared" si="10"/>
        <v>-2</v>
      </c>
      <c r="M49" s="119">
        <f t="shared" si="11"/>
        <v>570</v>
      </c>
      <c r="N49" s="16">
        <v>521.5</v>
      </c>
      <c r="O49" s="92">
        <v>44</v>
      </c>
      <c r="P49" s="94">
        <v>4.5</v>
      </c>
      <c r="Q49" s="119">
        <f t="shared" si="12"/>
        <v>569</v>
      </c>
      <c r="R49" s="98">
        <v>520</v>
      </c>
      <c r="S49" s="92">
        <v>44.5</v>
      </c>
      <c r="T49" s="94">
        <v>4.5</v>
      </c>
      <c r="U49" s="90">
        <f t="shared" si="5"/>
        <v>7.719298245614035</v>
      </c>
      <c r="V49" s="67">
        <f t="shared" si="6"/>
        <v>7.820738137082602</v>
      </c>
      <c r="W49" s="81">
        <f t="shared" si="7"/>
        <v>1.156186612576065</v>
      </c>
      <c r="X49" s="70">
        <f t="shared" si="8"/>
        <v>1.1588594704684319</v>
      </c>
      <c r="Y49" s="76">
        <v>25.95</v>
      </c>
      <c r="Z49" s="76">
        <v>25.84</v>
      </c>
    </row>
    <row r="50" spans="1:26" ht="15" customHeight="1">
      <c r="A50" s="1" t="s">
        <v>30</v>
      </c>
      <c r="B50" s="86" t="s">
        <v>99</v>
      </c>
      <c r="C50" s="86" t="s">
        <v>100</v>
      </c>
      <c r="D50" s="20">
        <v>285</v>
      </c>
      <c r="E50" s="14">
        <v>286</v>
      </c>
      <c r="F50" s="15">
        <f t="shared" si="9"/>
        <v>1</v>
      </c>
      <c r="G50" s="57">
        <v>75</v>
      </c>
      <c r="H50" s="36">
        <v>78</v>
      </c>
      <c r="I50" s="36">
        <v>67</v>
      </c>
      <c r="J50" s="36">
        <v>77</v>
      </c>
      <c r="K50" s="36">
        <f t="shared" si="1"/>
        <v>297</v>
      </c>
      <c r="L50" s="51">
        <f t="shared" si="10"/>
        <v>12</v>
      </c>
      <c r="M50" s="119">
        <f t="shared" si="11"/>
        <v>382.5</v>
      </c>
      <c r="N50" s="16">
        <v>351</v>
      </c>
      <c r="O50" s="92">
        <v>30</v>
      </c>
      <c r="P50" s="94">
        <v>1.5</v>
      </c>
      <c r="Q50" s="119">
        <f t="shared" si="12"/>
        <v>384.25</v>
      </c>
      <c r="R50" s="98">
        <v>352</v>
      </c>
      <c r="S50" s="92">
        <v>31.75</v>
      </c>
      <c r="T50" s="94">
        <v>0.5</v>
      </c>
      <c r="U50" s="90">
        <f t="shared" si="5"/>
        <v>7.8431372549019605</v>
      </c>
      <c r="V50" s="67">
        <f t="shared" si="6"/>
        <v>8.26284970722186</v>
      </c>
      <c r="W50" s="81">
        <f t="shared" si="7"/>
        <v>1.3421052631578947</v>
      </c>
      <c r="X50" s="70">
        <f t="shared" si="8"/>
        <v>1.2937710437710437</v>
      </c>
      <c r="Y50" s="76">
        <v>21.92</v>
      </c>
      <c r="Z50" s="76">
        <v>22.85</v>
      </c>
    </row>
    <row r="51" spans="1:26" ht="15" customHeight="1">
      <c r="A51" s="1" t="s">
        <v>31</v>
      </c>
      <c r="B51" s="86" t="s">
        <v>101</v>
      </c>
      <c r="C51" s="86" t="s">
        <v>102</v>
      </c>
      <c r="D51" s="20">
        <v>377</v>
      </c>
      <c r="E51" s="14">
        <v>391</v>
      </c>
      <c r="F51" s="15">
        <f t="shared" si="9"/>
        <v>14</v>
      </c>
      <c r="G51" s="57">
        <v>106</v>
      </c>
      <c r="H51" s="36">
        <v>91</v>
      </c>
      <c r="I51" s="36">
        <v>108</v>
      </c>
      <c r="J51" s="36">
        <v>90</v>
      </c>
      <c r="K51" s="36">
        <f t="shared" si="1"/>
        <v>395</v>
      </c>
      <c r="L51" s="51">
        <f t="shared" si="10"/>
        <v>18</v>
      </c>
      <c r="M51" s="119">
        <f t="shared" si="11"/>
        <v>501</v>
      </c>
      <c r="N51" s="16">
        <v>459.5</v>
      </c>
      <c r="O51" s="92">
        <v>39</v>
      </c>
      <c r="P51" s="94">
        <v>2.5</v>
      </c>
      <c r="Q51" s="119">
        <f t="shared" si="12"/>
        <v>508.25</v>
      </c>
      <c r="R51" s="98">
        <v>465</v>
      </c>
      <c r="S51" s="92">
        <v>40.75</v>
      </c>
      <c r="T51" s="94">
        <v>2.5</v>
      </c>
      <c r="U51" s="90">
        <f t="shared" si="5"/>
        <v>7.784431137724551</v>
      </c>
      <c r="V51" s="67">
        <f t="shared" si="6"/>
        <v>8.017707820954255</v>
      </c>
      <c r="W51" s="81">
        <f t="shared" si="7"/>
        <v>1.3289124668435013</v>
      </c>
      <c r="X51" s="70">
        <f t="shared" si="8"/>
        <v>1.2867088607594936</v>
      </c>
      <c r="Y51" s="76">
        <v>22.18</v>
      </c>
      <c r="Z51" s="76">
        <v>23.24</v>
      </c>
    </row>
    <row r="52" spans="1:26" ht="15" customHeight="1">
      <c r="A52" s="1" t="s">
        <v>38</v>
      </c>
      <c r="B52" s="86" t="s">
        <v>113</v>
      </c>
      <c r="C52" s="86" t="s">
        <v>114</v>
      </c>
      <c r="D52" s="20">
        <v>487</v>
      </c>
      <c r="E52" s="14">
        <v>474</v>
      </c>
      <c r="F52" s="15">
        <f t="shared" si="9"/>
        <v>-13</v>
      </c>
      <c r="G52" s="57">
        <v>94</v>
      </c>
      <c r="H52" s="36">
        <v>112</v>
      </c>
      <c r="I52" s="36">
        <v>105</v>
      </c>
      <c r="J52" s="36">
        <v>127</v>
      </c>
      <c r="K52" s="36">
        <f t="shared" si="1"/>
        <v>438</v>
      </c>
      <c r="L52" s="51">
        <f t="shared" si="10"/>
        <v>-49</v>
      </c>
      <c r="M52" s="119">
        <f t="shared" si="11"/>
        <v>598.5</v>
      </c>
      <c r="N52" s="16">
        <v>549</v>
      </c>
      <c r="O52" s="92">
        <v>46</v>
      </c>
      <c r="P52" s="94">
        <v>3.5</v>
      </c>
      <c r="Q52" s="119">
        <f t="shared" si="12"/>
        <v>590.75</v>
      </c>
      <c r="R52" s="98">
        <v>540</v>
      </c>
      <c r="S52" s="92">
        <v>44.25</v>
      </c>
      <c r="T52" s="94">
        <v>6.5</v>
      </c>
      <c r="U52" s="90">
        <f t="shared" si="5"/>
        <v>7.685881370091896</v>
      </c>
      <c r="V52" s="67">
        <f t="shared" si="6"/>
        <v>7.490478205670757</v>
      </c>
      <c r="W52" s="81">
        <f t="shared" si="7"/>
        <v>1.228952772073922</v>
      </c>
      <c r="X52" s="70">
        <f t="shared" si="8"/>
        <v>1.3487442922374429</v>
      </c>
      <c r="Y52" s="76">
        <v>24.35</v>
      </c>
      <c r="Z52" s="76">
        <v>23.05</v>
      </c>
    </row>
    <row r="53" spans="1:26" ht="15" customHeight="1">
      <c r="A53" s="1" t="s">
        <v>50</v>
      </c>
      <c r="B53" s="86" t="s">
        <v>134</v>
      </c>
      <c r="C53" s="86" t="s">
        <v>135</v>
      </c>
      <c r="D53" s="20">
        <v>330</v>
      </c>
      <c r="E53" s="14">
        <v>331</v>
      </c>
      <c r="F53" s="15">
        <f t="shared" si="9"/>
        <v>1</v>
      </c>
      <c r="G53" s="57">
        <v>81</v>
      </c>
      <c r="H53" s="36">
        <v>83</v>
      </c>
      <c r="I53" s="36">
        <v>86</v>
      </c>
      <c r="J53" s="36">
        <v>87</v>
      </c>
      <c r="K53" s="36">
        <f t="shared" si="1"/>
        <v>337</v>
      </c>
      <c r="L53" s="51">
        <f t="shared" si="10"/>
        <v>7</v>
      </c>
      <c r="M53" s="119">
        <f t="shared" si="11"/>
        <v>438</v>
      </c>
      <c r="N53" s="16">
        <v>401.5</v>
      </c>
      <c r="O53" s="92">
        <v>35</v>
      </c>
      <c r="P53" s="94">
        <v>1.5</v>
      </c>
      <c r="Q53" s="119">
        <f t="shared" si="12"/>
        <v>460.75</v>
      </c>
      <c r="R53" s="98">
        <v>421</v>
      </c>
      <c r="S53" s="92">
        <v>36.25</v>
      </c>
      <c r="T53" s="94">
        <v>3.5</v>
      </c>
      <c r="U53" s="90">
        <f t="shared" si="5"/>
        <v>7.9908675799086755</v>
      </c>
      <c r="V53" s="67">
        <f t="shared" si="6"/>
        <v>7.867607162235486</v>
      </c>
      <c r="W53" s="81">
        <f t="shared" si="7"/>
        <v>1.3272727272727274</v>
      </c>
      <c r="X53" s="70">
        <f t="shared" si="8"/>
        <v>1.3672106824925816</v>
      </c>
      <c r="Y53" s="76">
        <v>22</v>
      </c>
      <c r="Z53" s="76">
        <v>22.47</v>
      </c>
    </row>
    <row r="54" spans="1:26" ht="15" customHeight="1">
      <c r="A54" s="1" t="s">
        <v>51</v>
      </c>
      <c r="B54" s="86" t="s">
        <v>136</v>
      </c>
      <c r="C54" s="86" t="s">
        <v>137</v>
      </c>
      <c r="D54" s="20">
        <v>404</v>
      </c>
      <c r="E54" s="14">
        <v>401</v>
      </c>
      <c r="F54" s="15">
        <f t="shared" si="9"/>
        <v>-3</v>
      </c>
      <c r="G54" s="57">
        <v>93</v>
      </c>
      <c r="H54" s="36">
        <v>86</v>
      </c>
      <c r="I54" s="36">
        <v>110</v>
      </c>
      <c r="J54" s="36">
        <v>101</v>
      </c>
      <c r="K54" s="36">
        <f t="shared" si="1"/>
        <v>390</v>
      </c>
      <c r="L54" s="51">
        <f t="shared" si="10"/>
        <v>-14</v>
      </c>
      <c r="M54" s="119">
        <f t="shared" si="11"/>
        <v>481.5</v>
      </c>
      <c r="N54" s="16">
        <v>441</v>
      </c>
      <c r="O54" s="92">
        <v>38</v>
      </c>
      <c r="P54" s="94">
        <v>2.5</v>
      </c>
      <c r="Q54" s="119">
        <f t="shared" si="12"/>
        <v>474.5</v>
      </c>
      <c r="R54" s="98">
        <v>433</v>
      </c>
      <c r="S54" s="92">
        <v>38</v>
      </c>
      <c r="T54" s="94">
        <v>3.5</v>
      </c>
      <c r="U54" s="90">
        <f t="shared" si="5"/>
        <v>7.892004153686397</v>
      </c>
      <c r="V54" s="67">
        <f t="shared" si="6"/>
        <v>8.008429926238145</v>
      </c>
      <c r="W54" s="81">
        <f t="shared" si="7"/>
        <v>1.191831683168317</v>
      </c>
      <c r="X54" s="70">
        <f t="shared" si="8"/>
        <v>1.2166666666666666</v>
      </c>
      <c r="Y54" s="76">
        <v>25.25</v>
      </c>
      <c r="Z54" s="76">
        <v>24.25</v>
      </c>
    </row>
    <row r="55" spans="1:26" ht="15" customHeight="1">
      <c r="A55" s="1" t="s">
        <v>37</v>
      </c>
      <c r="B55" s="86" t="s">
        <v>111</v>
      </c>
      <c r="C55" s="86" t="s">
        <v>112</v>
      </c>
      <c r="D55" s="20">
        <v>649</v>
      </c>
      <c r="E55" s="14">
        <v>646</v>
      </c>
      <c r="F55" s="15">
        <f t="shared" si="9"/>
        <v>-3</v>
      </c>
      <c r="G55" s="57">
        <v>139</v>
      </c>
      <c r="H55" s="36">
        <v>147</v>
      </c>
      <c r="I55" s="36">
        <v>152</v>
      </c>
      <c r="J55" s="36">
        <v>165</v>
      </c>
      <c r="K55" s="36">
        <f>SUM(G55:J55)</f>
        <v>603</v>
      </c>
      <c r="L55" s="51">
        <f t="shared" si="10"/>
        <v>-46</v>
      </c>
      <c r="M55" s="119">
        <f t="shared" si="11"/>
        <v>741</v>
      </c>
      <c r="N55" s="16">
        <v>679.5</v>
      </c>
      <c r="O55" s="92">
        <v>58</v>
      </c>
      <c r="P55" s="94">
        <v>3.5</v>
      </c>
      <c r="Q55" s="119">
        <f t="shared" si="12"/>
        <v>722.5</v>
      </c>
      <c r="R55" s="98">
        <v>661</v>
      </c>
      <c r="S55" s="92">
        <v>56</v>
      </c>
      <c r="T55" s="94">
        <v>5.5</v>
      </c>
      <c r="U55" s="90">
        <f t="shared" si="5"/>
        <v>7.827260458839406</v>
      </c>
      <c r="V55" s="67">
        <f t="shared" si="6"/>
        <v>7.750865051903114</v>
      </c>
      <c r="W55" s="81">
        <f t="shared" si="7"/>
        <v>1.1417565485362096</v>
      </c>
      <c r="X55" s="70">
        <f t="shared" si="8"/>
        <v>1.1981757877280266</v>
      </c>
      <c r="Y55" s="76">
        <v>25.96</v>
      </c>
      <c r="Z55" s="76">
        <v>25.13</v>
      </c>
    </row>
    <row r="56" spans="1:26" ht="15" customHeight="1" thickBot="1">
      <c r="A56" s="110" t="s">
        <v>32</v>
      </c>
      <c r="B56" s="25" t="s">
        <v>103</v>
      </c>
      <c r="C56" s="25" t="s">
        <v>104</v>
      </c>
      <c r="D56" s="111">
        <v>366</v>
      </c>
      <c r="E56" s="112">
        <v>370</v>
      </c>
      <c r="F56" s="113">
        <f t="shared" si="9"/>
        <v>4</v>
      </c>
      <c r="G56" s="59">
        <v>121</v>
      </c>
      <c r="H56" s="60">
        <v>92</v>
      </c>
      <c r="I56" s="60">
        <v>89</v>
      </c>
      <c r="J56" s="60">
        <v>95</v>
      </c>
      <c r="K56" s="100">
        <f>SUM(G56:J56)</f>
        <v>397</v>
      </c>
      <c r="L56" s="61">
        <f t="shared" si="10"/>
        <v>31</v>
      </c>
      <c r="M56" s="120">
        <f t="shared" si="11"/>
        <v>467</v>
      </c>
      <c r="N56" s="103">
        <v>428</v>
      </c>
      <c r="O56" s="104">
        <v>38</v>
      </c>
      <c r="P56" s="95">
        <v>1</v>
      </c>
      <c r="Q56" s="119">
        <f t="shared" si="12"/>
        <v>504.25</v>
      </c>
      <c r="R56" s="99">
        <v>459</v>
      </c>
      <c r="S56" s="104">
        <v>41.75</v>
      </c>
      <c r="T56" s="95">
        <v>3.5</v>
      </c>
      <c r="U56" s="126">
        <f t="shared" si="5"/>
        <v>8.137044967880087</v>
      </c>
      <c r="V56" s="125">
        <f t="shared" si="6"/>
        <v>8.279623202776401</v>
      </c>
      <c r="W56" s="127">
        <f t="shared" si="7"/>
        <v>1.2759562841530054</v>
      </c>
      <c r="X56" s="128">
        <f t="shared" si="8"/>
        <v>1.2701511335012594</v>
      </c>
      <c r="Y56" s="77">
        <v>22.88</v>
      </c>
      <c r="Z56" s="77">
        <v>23.35</v>
      </c>
    </row>
    <row r="57" spans="1:26" ht="15" customHeight="1" thickBot="1" thickTop="1">
      <c r="A57" s="297" t="s">
        <v>5</v>
      </c>
      <c r="B57" s="298"/>
      <c r="C57" s="299"/>
      <c r="D57" s="114">
        <f>SUM(D7:D56)</f>
        <v>20699</v>
      </c>
      <c r="E57" s="115">
        <f>SUM(E7:E56)</f>
        <v>20723</v>
      </c>
      <c r="F57" s="116">
        <f>SUM(E57-D57)</f>
        <v>24</v>
      </c>
      <c r="G57" s="62">
        <f aca="true" t="shared" si="13" ref="G57:T57">SUM(G7:G56)</f>
        <v>5169</v>
      </c>
      <c r="H57" s="63">
        <f t="shared" si="13"/>
        <v>5092</v>
      </c>
      <c r="I57" s="63">
        <f t="shared" si="13"/>
        <v>5133</v>
      </c>
      <c r="J57" s="63">
        <f t="shared" si="13"/>
        <v>5062</v>
      </c>
      <c r="K57" s="63">
        <f t="shared" si="13"/>
        <v>20456</v>
      </c>
      <c r="L57" s="64">
        <f t="shared" si="13"/>
        <v>-243</v>
      </c>
      <c r="M57" s="105">
        <f t="shared" si="13"/>
        <v>26404.5</v>
      </c>
      <c r="N57" s="106">
        <f t="shared" si="13"/>
        <v>24219.5</v>
      </c>
      <c r="O57" s="107">
        <f t="shared" si="13"/>
        <v>2055</v>
      </c>
      <c r="P57" s="96">
        <f t="shared" si="13"/>
        <v>130</v>
      </c>
      <c r="Q57" s="105">
        <f t="shared" si="13"/>
        <v>26503.25</v>
      </c>
      <c r="R57" s="105">
        <f t="shared" si="13"/>
        <v>24237</v>
      </c>
      <c r="S57" s="105">
        <f t="shared" si="13"/>
        <v>2039.25</v>
      </c>
      <c r="T57" s="105">
        <f t="shared" si="13"/>
        <v>227</v>
      </c>
      <c r="U57" s="129">
        <f>O57/M57*100</f>
        <v>7.78276430153951</v>
      </c>
      <c r="V57" s="108">
        <f>S57/Q57*100</f>
        <v>7.694339373473065</v>
      </c>
      <c r="W57" s="130">
        <f t="shared" si="7"/>
        <v>1.2756413353302092</v>
      </c>
      <c r="X57" s="131">
        <f t="shared" si="8"/>
        <v>1.2956223113023073</v>
      </c>
      <c r="Y57" s="68">
        <v>23.82</v>
      </c>
      <c r="Z57" s="109">
        <v>23.73</v>
      </c>
    </row>
    <row r="58" ht="13.5" thickTop="1"/>
    <row r="59" ht="12.75">
      <c r="X59" s="79"/>
    </row>
    <row r="60" ht="12.75">
      <c r="Q60" s="117"/>
    </row>
  </sheetData>
  <sheetProtection/>
  <mergeCells count="28">
    <mergeCell ref="M3:M6"/>
    <mergeCell ref="P5:P6"/>
    <mergeCell ref="Y5:Y6"/>
    <mergeCell ref="X5:X6"/>
    <mergeCell ref="W5:W6"/>
    <mergeCell ref="V5:V6"/>
    <mergeCell ref="R5:R6"/>
    <mergeCell ref="S5:S6"/>
    <mergeCell ref="M1:P2"/>
    <mergeCell ref="D1:L2"/>
    <mergeCell ref="W3:X4"/>
    <mergeCell ref="U1:Z2"/>
    <mergeCell ref="Y3:Z4"/>
    <mergeCell ref="D3:F5"/>
    <mergeCell ref="G3:K5"/>
    <mergeCell ref="L3:L6"/>
    <mergeCell ref="Q1:T2"/>
    <mergeCell ref="Z5:Z6"/>
    <mergeCell ref="A57:C57"/>
    <mergeCell ref="U5:U6"/>
    <mergeCell ref="N5:N6"/>
    <mergeCell ref="U3:V4"/>
    <mergeCell ref="O5:O6"/>
    <mergeCell ref="N3:P4"/>
    <mergeCell ref="A1:C6"/>
    <mergeCell ref="R3:T4"/>
    <mergeCell ref="T5:T6"/>
    <mergeCell ref="Q3:Q6"/>
  </mergeCells>
  <printOptions/>
  <pageMargins left="0.41" right="0.43" top="0.984251969" bottom="0.984251969" header="0.31" footer="0.4921259845"/>
  <pageSetup fitToHeight="1" fitToWidth="1" horizontalDpi="600" verticalDpi="600" orientation="landscape" paperSize="9" scale="46" r:id="rId1"/>
  <headerFooter alignWithMargins="0">
    <oddHeader>&amp;C&amp;"Arial,Gras"&amp;14C.T.S.D.
28 janvier 2016
REPARTITION DE LA DOTATION HORAIRE DES COLLEGES DE LA SOMME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5"/>
  <sheetViews>
    <sheetView showGridLines="0" tabSelected="1" zoomScaleSheetLayoutView="100" zoomScalePageLayoutView="0" workbookViewId="0" topLeftCell="B1">
      <selection activeCell="D40" sqref="D40"/>
    </sheetView>
  </sheetViews>
  <sheetFormatPr defaultColWidth="11.421875" defaultRowHeight="12.75"/>
  <cols>
    <col min="1" max="1" width="11.28125" style="0" customWidth="1"/>
    <col min="2" max="2" width="27.8515625" style="0" customWidth="1"/>
    <col min="3" max="3" width="29.28125" style="0" customWidth="1"/>
    <col min="4" max="11" width="8.7109375" style="0" customWidth="1"/>
    <col min="12" max="12" width="9.8515625" style="0" customWidth="1"/>
    <col min="13" max="13" width="0.85546875" style="0" customWidth="1"/>
    <col min="14" max="16" width="9.7109375" style="0" customWidth="1"/>
    <col min="17" max="17" width="6.7109375" style="0" customWidth="1"/>
    <col min="18" max="18" width="0.85546875" style="0" customWidth="1"/>
    <col min="19" max="21" width="9.7109375" style="0" customWidth="1"/>
    <col min="22" max="22" width="6.7109375" style="0" customWidth="1"/>
    <col min="23" max="23" width="0.85546875" style="0" customWidth="1"/>
    <col min="24" max="29" width="7.57421875" style="0" customWidth="1"/>
  </cols>
  <sheetData>
    <row r="1" spans="1:29" s="134" customFormat="1" ht="17.25" customHeight="1" thickTop="1">
      <c r="A1" s="366" t="s">
        <v>9</v>
      </c>
      <c r="B1" s="367"/>
      <c r="C1" s="368"/>
      <c r="D1" s="375" t="s">
        <v>152</v>
      </c>
      <c r="E1" s="376"/>
      <c r="F1" s="376"/>
      <c r="G1" s="376"/>
      <c r="H1" s="376"/>
      <c r="I1" s="376"/>
      <c r="J1" s="376"/>
      <c r="K1" s="376"/>
      <c r="L1" s="377"/>
      <c r="M1" s="351"/>
      <c r="N1" s="351" t="s">
        <v>172</v>
      </c>
      <c r="O1" s="413"/>
      <c r="P1" s="413"/>
      <c r="Q1" s="414"/>
      <c r="R1" s="387"/>
      <c r="S1" s="339" t="s">
        <v>181</v>
      </c>
      <c r="T1" s="340"/>
      <c r="U1" s="340"/>
      <c r="V1" s="341"/>
      <c r="W1" s="356"/>
      <c r="X1" s="361" t="s">
        <v>0</v>
      </c>
      <c r="Y1" s="362"/>
      <c r="Z1" s="362"/>
      <c r="AA1" s="362"/>
      <c r="AB1" s="362"/>
      <c r="AC1" s="356"/>
    </row>
    <row r="2" spans="1:29" s="134" customFormat="1" ht="13.5" customHeight="1" thickBot="1">
      <c r="A2" s="369"/>
      <c r="B2" s="370"/>
      <c r="C2" s="371"/>
      <c r="D2" s="378"/>
      <c r="E2" s="379"/>
      <c r="F2" s="379"/>
      <c r="G2" s="379"/>
      <c r="H2" s="379"/>
      <c r="I2" s="379"/>
      <c r="J2" s="379"/>
      <c r="K2" s="379"/>
      <c r="L2" s="380"/>
      <c r="M2" s="352"/>
      <c r="N2" s="415"/>
      <c r="O2" s="416"/>
      <c r="P2" s="416"/>
      <c r="Q2" s="417"/>
      <c r="R2" s="388"/>
      <c r="S2" s="342"/>
      <c r="T2" s="343"/>
      <c r="U2" s="343"/>
      <c r="V2" s="344"/>
      <c r="W2" s="357"/>
      <c r="X2" s="363"/>
      <c r="Y2" s="364"/>
      <c r="Z2" s="364"/>
      <c r="AA2" s="364"/>
      <c r="AB2" s="364"/>
      <c r="AC2" s="365"/>
    </row>
    <row r="3" spans="1:29" s="134" customFormat="1" ht="16.5" customHeight="1">
      <c r="A3" s="369"/>
      <c r="B3" s="370"/>
      <c r="C3" s="371"/>
      <c r="D3" s="390" t="s">
        <v>179</v>
      </c>
      <c r="E3" s="391"/>
      <c r="F3" s="392"/>
      <c r="G3" s="399" t="s">
        <v>185</v>
      </c>
      <c r="H3" s="391"/>
      <c r="I3" s="391"/>
      <c r="J3" s="391"/>
      <c r="K3" s="400"/>
      <c r="L3" s="382" t="s">
        <v>180</v>
      </c>
      <c r="M3" s="352"/>
      <c r="N3" s="407" t="s">
        <v>171</v>
      </c>
      <c r="O3" s="425" t="s">
        <v>8</v>
      </c>
      <c r="P3" s="391"/>
      <c r="Q3" s="336"/>
      <c r="R3" s="388"/>
      <c r="S3" s="410" t="s">
        <v>171</v>
      </c>
      <c r="T3" s="405" t="s">
        <v>8</v>
      </c>
      <c r="U3" s="391"/>
      <c r="V3" s="336"/>
      <c r="W3" s="357"/>
      <c r="X3" s="390" t="s">
        <v>7</v>
      </c>
      <c r="Y3" s="359"/>
      <c r="Z3" s="335" t="s">
        <v>159</v>
      </c>
      <c r="AA3" s="359"/>
      <c r="AB3" s="335" t="s">
        <v>158</v>
      </c>
      <c r="AC3" s="336"/>
    </row>
    <row r="4" spans="1:29" s="134" customFormat="1" ht="16.5" customHeight="1">
      <c r="A4" s="369"/>
      <c r="B4" s="370"/>
      <c r="C4" s="371"/>
      <c r="D4" s="393"/>
      <c r="E4" s="394"/>
      <c r="F4" s="395"/>
      <c r="G4" s="401"/>
      <c r="H4" s="394"/>
      <c r="I4" s="394"/>
      <c r="J4" s="394"/>
      <c r="K4" s="402"/>
      <c r="L4" s="383"/>
      <c r="M4" s="352"/>
      <c r="N4" s="408"/>
      <c r="O4" s="426"/>
      <c r="P4" s="397"/>
      <c r="Q4" s="338"/>
      <c r="R4" s="388"/>
      <c r="S4" s="411"/>
      <c r="T4" s="406"/>
      <c r="U4" s="397"/>
      <c r="V4" s="338"/>
      <c r="W4" s="357"/>
      <c r="X4" s="396"/>
      <c r="Y4" s="360"/>
      <c r="Z4" s="337"/>
      <c r="AA4" s="360"/>
      <c r="AB4" s="337"/>
      <c r="AC4" s="338"/>
    </row>
    <row r="5" spans="1:29" s="134" customFormat="1" ht="27.75" customHeight="1">
      <c r="A5" s="369"/>
      <c r="B5" s="370"/>
      <c r="C5" s="371"/>
      <c r="D5" s="396"/>
      <c r="E5" s="397"/>
      <c r="F5" s="398"/>
      <c r="G5" s="403"/>
      <c r="H5" s="397"/>
      <c r="I5" s="397"/>
      <c r="J5" s="397"/>
      <c r="K5" s="404"/>
      <c r="L5" s="383"/>
      <c r="M5" s="352"/>
      <c r="N5" s="408"/>
      <c r="O5" s="418" t="s">
        <v>2</v>
      </c>
      <c r="P5" s="381" t="s">
        <v>6</v>
      </c>
      <c r="Q5" s="385" t="s">
        <v>182</v>
      </c>
      <c r="R5" s="388"/>
      <c r="S5" s="411"/>
      <c r="T5" s="418" t="s">
        <v>2</v>
      </c>
      <c r="U5" s="381" t="s">
        <v>6</v>
      </c>
      <c r="V5" s="385" t="s">
        <v>182</v>
      </c>
      <c r="W5" s="357"/>
      <c r="X5" s="423" t="s">
        <v>183</v>
      </c>
      <c r="Y5" s="349" t="s">
        <v>184</v>
      </c>
      <c r="Z5" s="347" t="s">
        <v>183</v>
      </c>
      <c r="AA5" s="347" t="s">
        <v>184</v>
      </c>
      <c r="AB5" s="354" t="s">
        <v>183</v>
      </c>
      <c r="AC5" s="345" t="s">
        <v>184</v>
      </c>
    </row>
    <row r="6" spans="1:29" s="134" customFormat="1" ht="18.75" thickBot="1">
      <c r="A6" s="372"/>
      <c r="B6" s="373"/>
      <c r="C6" s="374"/>
      <c r="D6" s="192" t="s">
        <v>3</v>
      </c>
      <c r="E6" s="193" t="s">
        <v>151</v>
      </c>
      <c r="F6" s="194" t="s">
        <v>4</v>
      </c>
      <c r="G6" s="195" t="s">
        <v>190</v>
      </c>
      <c r="H6" s="196" t="s">
        <v>191</v>
      </c>
      <c r="I6" s="196" t="s">
        <v>192</v>
      </c>
      <c r="J6" s="197" t="s">
        <v>193</v>
      </c>
      <c r="K6" s="198" t="s">
        <v>1</v>
      </c>
      <c r="L6" s="384"/>
      <c r="M6" s="352"/>
      <c r="N6" s="409"/>
      <c r="O6" s="419"/>
      <c r="P6" s="348"/>
      <c r="Q6" s="386"/>
      <c r="R6" s="388"/>
      <c r="S6" s="412"/>
      <c r="T6" s="419"/>
      <c r="U6" s="348"/>
      <c r="V6" s="386"/>
      <c r="W6" s="357"/>
      <c r="X6" s="424"/>
      <c r="Y6" s="350"/>
      <c r="Z6" s="348"/>
      <c r="AA6" s="348"/>
      <c r="AB6" s="355"/>
      <c r="AC6" s="346"/>
    </row>
    <row r="7" spans="1:29" s="134" customFormat="1" ht="15" customHeight="1" thickTop="1">
      <c r="A7" s="135" t="s">
        <v>10</v>
      </c>
      <c r="B7" s="136" t="s">
        <v>60</v>
      </c>
      <c r="C7" s="136" t="s">
        <v>61</v>
      </c>
      <c r="D7" s="137">
        <v>709</v>
      </c>
      <c r="E7" s="138">
        <v>693</v>
      </c>
      <c r="F7" s="139">
        <f aca="true" t="shared" si="0" ref="F7:F38">E7-D7</f>
        <v>-16</v>
      </c>
      <c r="G7" s="140">
        <v>159</v>
      </c>
      <c r="H7" s="141">
        <v>162</v>
      </c>
      <c r="I7" s="141">
        <v>161</v>
      </c>
      <c r="J7" s="141">
        <v>173</v>
      </c>
      <c r="K7" s="142">
        <f aca="true" t="shared" si="1" ref="K7:K38">SUM(G7:J7)</f>
        <v>655</v>
      </c>
      <c r="L7" s="143">
        <f aca="true" t="shared" si="2" ref="L7:L38">SUM(K7-D7)</f>
        <v>-54</v>
      </c>
      <c r="M7" s="352"/>
      <c r="N7" s="147">
        <f aca="true" t="shared" si="3" ref="N7:N38">SUM(O7:Q7)</f>
        <v>811.25</v>
      </c>
      <c r="O7" s="144">
        <v>742</v>
      </c>
      <c r="P7" s="145">
        <v>63.25</v>
      </c>
      <c r="Q7" s="146">
        <v>6</v>
      </c>
      <c r="R7" s="388"/>
      <c r="S7" s="147">
        <f aca="true" t="shared" si="4" ref="S7:S38">SUM(T7:V7)</f>
        <v>788</v>
      </c>
      <c r="T7" s="148">
        <v>721</v>
      </c>
      <c r="U7" s="145">
        <v>61</v>
      </c>
      <c r="V7" s="146">
        <v>6</v>
      </c>
      <c r="W7" s="357"/>
      <c r="X7" s="149">
        <f aca="true" t="shared" si="5" ref="X7:X38">P7/N7*100</f>
        <v>7.796610169491526</v>
      </c>
      <c r="Y7" s="150">
        <f aca="true" t="shared" si="6" ref="Y7:Y38">U7/S7*100</f>
        <v>7.741116751269035</v>
      </c>
      <c r="Z7" s="151">
        <f aca="true" t="shared" si="7" ref="Z7:Z38">N7/D7</f>
        <v>1.1442172073342736</v>
      </c>
      <c r="AA7" s="152">
        <f aca="true" t="shared" si="8" ref="AA7:AA38">S7/K7</f>
        <v>1.203053435114504</v>
      </c>
      <c r="AB7" s="214">
        <v>26.26</v>
      </c>
      <c r="AC7" s="212">
        <v>25.19</v>
      </c>
    </row>
    <row r="8" spans="1:29" s="134" customFormat="1" ht="15" customHeight="1">
      <c r="A8" s="153" t="s">
        <v>54</v>
      </c>
      <c r="B8" s="154" t="s">
        <v>60</v>
      </c>
      <c r="C8" s="154" t="s">
        <v>142</v>
      </c>
      <c r="D8" s="155">
        <v>601</v>
      </c>
      <c r="E8" s="156">
        <v>584</v>
      </c>
      <c r="F8" s="157">
        <f t="shared" si="0"/>
        <v>-17</v>
      </c>
      <c r="G8" s="158">
        <v>145</v>
      </c>
      <c r="H8" s="159">
        <v>166</v>
      </c>
      <c r="I8" s="159">
        <v>141</v>
      </c>
      <c r="J8" s="159">
        <v>124</v>
      </c>
      <c r="K8" s="159">
        <f t="shared" si="1"/>
        <v>576</v>
      </c>
      <c r="L8" s="160">
        <f t="shared" si="2"/>
        <v>-25</v>
      </c>
      <c r="M8" s="352"/>
      <c r="N8" s="161">
        <f t="shared" si="3"/>
        <v>769.25</v>
      </c>
      <c r="O8" s="162">
        <v>704</v>
      </c>
      <c r="P8" s="163">
        <v>58.75</v>
      </c>
      <c r="Q8" s="164">
        <v>6.5</v>
      </c>
      <c r="R8" s="388"/>
      <c r="S8" s="161">
        <f t="shared" si="4"/>
        <v>776.5</v>
      </c>
      <c r="T8" s="165">
        <v>711</v>
      </c>
      <c r="U8" s="163">
        <v>59</v>
      </c>
      <c r="V8" s="164">
        <v>6.5</v>
      </c>
      <c r="W8" s="357"/>
      <c r="X8" s="149">
        <f t="shared" si="5"/>
        <v>7.637309067273318</v>
      </c>
      <c r="Y8" s="150">
        <f t="shared" si="6"/>
        <v>7.598197037990985</v>
      </c>
      <c r="Z8" s="151">
        <f t="shared" si="7"/>
        <v>1.2799500831946755</v>
      </c>
      <c r="AA8" s="152">
        <f t="shared" si="8"/>
        <v>1.3480902777777777</v>
      </c>
      <c r="AB8" s="215">
        <v>24.04</v>
      </c>
      <c r="AC8" s="166">
        <v>23.04</v>
      </c>
    </row>
    <row r="9" spans="1:29" s="134" customFormat="1" ht="15" customHeight="1">
      <c r="A9" s="135" t="s">
        <v>11</v>
      </c>
      <c r="B9" s="136" t="s">
        <v>62</v>
      </c>
      <c r="C9" s="136" t="s">
        <v>63</v>
      </c>
      <c r="D9" s="155">
        <v>335</v>
      </c>
      <c r="E9" s="156">
        <v>330</v>
      </c>
      <c r="F9" s="157">
        <f t="shared" si="0"/>
        <v>-5</v>
      </c>
      <c r="G9" s="158">
        <v>73</v>
      </c>
      <c r="H9" s="159">
        <v>83</v>
      </c>
      <c r="I9" s="159">
        <v>84</v>
      </c>
      <c r="J9" s="159">
        <v>73</v>
      </c>
      <c r="K9" s="159">
        <f t="shared" si="1"/>
        <v>313</v>
      </c>
      <c r="L9" s="160">
        <f t="shared" si="2"/>
        <v>-22</v>
      </c>
      <c r="M9" s="352"/>
      <c r="N9" s="161">
        <f t="shared" si="3"/>
        <v>389.25</v>
      </c>
      <c r="O9" s="162">
        <v>356</v>
      </c>
      <c r="P9" s="163">
        <v>31.75</v>
      </c>
      <c r="Q9" s="164">
        <v>1.5</v>
      </c>
      <c r="R9" s="388"/>
      <c r="S9" s="161">
        <f t="shared" si="4"/>
        <v>363.5</v>
      </c>
      <c r="T9" s="165">
        <v>333</v>
      </c>
      <c r="U9" s="163">
        <v>29</v>
      </c>
      <c r="V9" s="164">
        <v>1.5</v>
      </c>
      <c r="W9" s="357"/>
      <c r="X9" s="149">
        <f t="shared" si="5"/>
        <v>8.156711624919717</v>
      </c>
      <c r="Y9" s="150">
        <f t="shared" si="6"/>
        <v>7.977991746905088</v>
      </c>
      <c r="Z9" s="151">
        <f t="shared" si="7"/>
        <v>1.1619402985074627</v>
      </c>
      <c r="AA9" s="152">
        <f t="shared" si="8"/>
        <v>1.1613418530351438</v>
      </c>
      <c r="AB9" s="215">
        <v>25.77</v>
      </c>
      <c r="AC9" s="166">
        <v>26.08</v>
      </c>
    </row>
    <row r="10" spans="1:29" s="134" customFormat="1" ht="15" customHeight="1">
      <c r="A10" s="153" t="s">
        <v>41</v>
      </c>
      <c r="B10" s="154" t="s">
        <v>119</v>
      </c>
      <c r="C10" s="154" t="s">
        <v>120</v>
      </c>
      <c r="D10" s="155">
        <v>331</v>
      </c>
      <c r="E10" s="156">
        <v>322</v>
      </c>
      <c r="F10" s="157">
        <f t="shared" si="0"/>
        <v>-9</v>
      </c>
      <c r="G10" s="158">
        <v>77</v>
      </c>
      <c r="H10" s="159">
        <v>77</v>
      </c>
      <c r="I10" s="159">
        <v>96</v>
      </c>
      <c r="J10" s="159">
        <v>77</v>
      </c>
      <c r="K10" s="159">
        <f t="shared" si="1"/>
        <v>327</v>
      </c>
      <c r="L10" s="160">
        <f t="shared" si="2"/>
        <v>-4</v>
      </c>
      <c r="M10" s="352"/>
      <c r="N10" s="161">
        <f t="shared" si="3"/>
        <v>413</v>
      </c>
      <c r="O10" s="162">
        <v>378</v>
      </c>
      <c r="P10" s="163">
        <v>33.5</v>
      </c>
      <c r="Q10" s="164">
        <v>1.5</v>
      </c>
      <c r="R10" s="388"/>
      <c r="S10" s="161">
        <f t="shared" si="4"/>
        <v>394.5</v>
      </c>
      <c r="T10" s="165">
        <v>362</v>
      </c>
      <c r="U10" s="163">
        <v>30</v>
      </c>
      <c r="V10" s="164">
        <v>2.5</v>
      </c>
      <c r="W10" s="357"/>
      <c r="X10" s="149">
        <f t="shared" si="5"/>
        <v>8.111380145278451</v>
      </c>
      <c r="Y10" s="150">
        <f t="shared" si="6"/>
        <v>7.604562737642586</v>
      </c>
      <c r="Z10" s="151">
        <f t="shared" si="7"/>
        <v>1.2477341389728096</v>
      </c>
      <c r="AA10" s="152">
        <f t="shared" si="8"/>
        <v>1.2064220183486238</v>
      </c>
      <c r="AB10" s="215">
        <v>23.64</v>
      </c>
      <c r="AC10" s="166">
        <v>25.15</v>
      </c>
    </row>
    <row r="11" spans="1:29" s="134" customFormat="1" ht="15" customHeight="1">
      <c r="A11" s="135" t="s">
        <v>12</v>
      </c>
      <c r="B11" s="136" t="s">
        <v>64</v>
      </c>
      <c r="C11" s="136" t="s">
        <v>65</v>
      </c>
      <c r="D11" s="155">
        <v>443</v>
      </c>
      <c r="E11" s="156">
        <v>416</v>
      </c>
      <c r="F11" s="157">
        <f t="shared" si="0"/>
        <v>-27</v>
      </c>
      <c r="G11" s="158">
        <v>107</v>
      </c>
      <c r="H11" s="159">
        <v>105</v>
      </c>
      <c r="I11" s="159">
        <v>101</v>
      </c>
      <c r="J11" s="159">
        <v>100</v>
      </c>
      <c r="K11" s="159">
        <f t="shared" si="1"/>
        <v>413</v>
      </c>
      <c r="L11" s="160">
        <f t="shared" si="2"/>
        <v>-30</v>
      </c>
      <c r="M11" s="352"/>
      <c r="N11" s="161">
        <f t="shared" si="3"/>
        <v>503.25</v>
      </c>
      <c r="O11" s="162">
        <v>460</v>
      </c>
      <c r="P11" s="163">
        <v>39.75</v>
      </c>
      <c r="Q11" s="164">
        <v>3.5</v>
      </c>
      <c r="R11" s="388"/>
      <c r="S11" s="161">
        <f t="shared" si="4"/>
        <v>478.5</v>
      </c>
      <c r="T11" s="165">
        <v>439</v>
      </c>
      <c r="U11" s="163">
        <v>36</v>
      </c>
      <c r="V11" s="164">
        <v>3.5</v>
      </c>
      <c r="W11" s="357"/>
      <c r="X11" s="149">
        <f t="shared" si="5"/>
        <v>7.898658718330849</v>
      </c>
      <c r="Y11" s="150">
        <f t="shared" si="6"/>
        <v>7.523510971786834</v>
      </c>
      <c r="Z11" s="151">
        <f t="shared" si="7"/>
        <v>1.1360045146726863</v>
      </c>
      <c r="AA11" s="152">
        <f t="shared" si="8"/>
        <v>1.158595641646489</v>
      </c>
      <c r="AB11" s="215">
        <v>26.06</v>
      </c>
      <c r="AC11" s="166">
        <v>25.81</v>
      </c>
    </row>
    <row r="12" spans="1:29" s="134" customFormat="1" ht="15" customHeight="1">
      <c r="A12" s="153" t="s">
        <v>35</v>
      </c>
      <c r="B12" s="154" t="s">
        <v>107</v>
      </c>
      <c r="C12" s="154" t="s">
        <v>108</v>
      </c>
      <c r="D12" s="155">
        <v>481</v>
      </c>
      <c r="E12" s="156">
        <v>461</v>
      </c>
      <c r="F12" s="157">
        <f t="shared" si="0"/>
        <v>-20</v>
      </c>
      <c r="G12" s="158">
        <v>119</v>
      </c>
      <c r="H12" s="159">
        <v>109</v>
      </c>
      <c r="I12" s="159">
        <v>123</v>
      </c>
      <c r="J12" s="159">
        <v>114</v>
      </c>
      <c r="K12" s="159">
        <f t="shared" si="1"/>
        <v>465</v>
      </c>
      <c r="L12" s="160">
        <f t="shared" si="2"/>
        <v>-16</v>
      </c>
      <c r="M12" s="352"/>
      <c r="N12" s="161">
        <f t="shared" si="3"/>
        <v>622</v>
      </c>
      <c r="O12" s="162">
        <v>570</v>
      </c>
      <c r="P12" s="163">
        <v>45.5</v>
      </c>
      <c r="Q12" s="164">
        <v>6.5</v>
      </c>
      <c r="R12" s="388"/>
      <c r="S12" s="161">
        <f t="shared" si="4"/>
        <v>622.5</v>
      </c>
      <c r="T12" s="165">
        <v>571</v>
      </c>
      <c r="U12" s="163">
        <v>45</v>
      </c>
      <c r="V12" s="164">
        <v>6.5</v>
      </c>
      <c r="W12" s="357"/>
      <c r="X12" s="149">
        <f t="shared" si="5"/>
        <v>7.315112540192927</v>
      </c>
      <c r="Y12" s="150">
        <f t="shared" si="6"/>
        <v>7.228915662650602</v>
      </c>
      <c r="Z12" s="151">
        <f t="shared" si="7"/>
        <v>1.293139293139293</v>
      </c>
      <c r="AA12" s="152">
        <f t="shared" si="8"/>
        <v>1.3387096774193548</v>
      </c>
      <c r="AB12" s="215">
        <v>24.05</v>
      </c>
      <c r="AC12" s="166">
        <v>23.25</v>
      </c>
    </row>
    <row r="13" spans="1:29" s="134" customFormat="1" ht="15" customHeight="1">
      <c r="A13" s="153" t="s">
        <v>52</v>
      </c>
      <c r="B13" s="154" t="s">
        <v>138</v>
      </c>
      <c r="C13" s="154" t="s">
        <v>139</v>
      </c>
      <c r="D13" s="155">
        <v>304</v>
      </c>
      <c r="E13" s="156">
        <v>298</v>
      </c>
      <c r="F13" s="157">
        <f t="shared" si="0"/>
        <v>-6</v>
      </c>
      <c r="G13" s="158">
        <v>69</v>
      </c>
      <c r="H13" s="159">
        <v>70</v>
      </c>
      <c r="I13" s="159">
        <v>78</v>
      </c>
      <c r="J13" s="159">
        <v>64</v>
      </c>
      <c r="K13" s="159">
        <f t="shared" si="1"/>
        <v>281</v>
      </c>
      <c r="L13" s="160">
        <f t="shared" si="2"/>
        <v>-23</v>
      </c>
      <c r="M13" s="352"/>
      <c r="N13" s="161">
        <f t="shared" si="3"/>
        <v>394.5</v>
      </c>
      <c r="O13" s="162">
        <v>361</v>
      </c>
      <c r="P13" s="163">
        <v>31</v>
      </c>
      <c r="Q13" s="164">
        <v>2.5</v>
      </c>
      <c r="R13" s="388"/>
      <c r="S13" s="161">
        <f t="shared" si="4"/>
        <v>371.5</v>
      </c>
      <c r="T13" s="165">
        <v>340</v>
      </c>
      <c r="U13" s="163">
        <v>29</v>
      </c>
      <c r="V13" s="164">
        <v>2.5</v>
      </c>
      <c r="W13" s="357"/>
      <c r="X13" s="149">
        <f t="shared" si="5"/>
        <v>7.858048162230672</v>
      </c>
      <c r="Y13" s="150">
        <f t="shared" si="6"/>
        <v>7.806191117092867</v>
      </c>
      <c r="Z13" s="151">
        <f t="shared" si="7"/>
        <v>1.2976973684210527</v>
      </c>
      <c r="AA13" s="152">
        <f t="shared" si="8"/>
        <v>1.3220640569395017</v>
      </c>
      <c r="AB13" s="215">
        <v>23.38</v>
      </c>
      <c r="AC13" s="166">
        <v>23.42</v>
      </c>
    </row>
    <row r="14" spans="1:29" s="134" customFormat="1" ht="15" customHeight="1">
      <c r="A14" s="153" t="s">
        <v>43</v>
      </c>
      <c r="B14" s="154" t="s">
        <v>189</v>
      </c>
      <c r="C14" s="154" t="s">
        <v>123</v>
      </c>
      <c r="D14" s="155">
        <v>366</v>
      </c>
      <c r="E14" s="156">
        <v>382</v>
      </c>
      <c r="F14" s="157">
        <f t="shared" si="0"/>
        <v>16</v>
      </c>
      <c r="G14" s="158">
        <v>94</v>
      </c>
      <c r="H14" s="159">
        <v>102</v>
      </c>
      <c r="I14" s="159">
        <v>93</v>
      </c>
      <c r="J14" s="159">
        <v>93</v>
      </c>
      <c r="K14" s="159">
        <f t="shared" si="1"/>
        <v>382</v>
      </c>
      <c r="L14" s="160">
        <f t="shared" si="2"/>
        <v>16</v>
      </c>
      <c r="M14" s="352"/>
      <c r="N14" s="161">
        <f t="shared" si="3"/>
        <v>454.75</v>
      </c>
      <c r="O14" s="162">
        <v>415</v>
      </c>
      <c r="P14" s="163">
        <v>37.25</v>
      </c>
      <c r="Q14" s="164">
        <v>2.5</v>
      </c>
      <c r="R14" s="388"/>
      <c r="S14" s="161">
        <f t="shared" si="4"/>
        <v>484.5</v>
      </c>
      <c r="T14" s="165">
        <v>444</v>
      </c>
      <c r="U14" s="163">
        <v>38</v>
      </c>
      <c r="V14" s="164">
        <v>2.5</v>
      </c>
      <c r="W14" s="357"/>
      <c r="X14" s="149">
        <f t="shared" si="5"/>
        <v>8.191313908741067</v>
      </c>
      <c r="Y14" s="150">
        <f t="shared" si="6"/>
        <v>7.8431372549019605</v>
      </c>
      <c r="Z14" s="151">
        <f t="shared" si="7"/>
        <v>1.2424863387978142</v>
      </c>
      <c r="AA14" s="152">
        <f t="shared" si="8"/>
        <v>1.2683246073298429</v>
      </c>
      <c r="AB14" s="215">
        <v>24.4</v>
      </c>
      <c r="AC14" s="166">
        <v>23.88</v>
      </c>
    </row>
    <row r="15" spans="1:29" s="134" customFormat="1" ht="15" customHeight="1">
      <c r="A15" s="153" t="s">
        <v>59</v>
      </c>
      <c r="B15" s="154" t="s">
        <v>189</v>
      </c>
      <c r="C15" s="154" t="s">
        <v>126</v>
      </c>
      <c r="D15" s="155">
        <v>304</v>
      </c>
      <c r="E15" s="156">
        <v>291</v>
      </c>
      <c r="F15" s="157">
        <f t="shared" si="0"/>
        <v>-13</v>
      </c>
      <c r="G15" s="158">
        <v>54</v>
      </c>
      <c r="H15" s="159">
        <v>78</v>
      </c>
      <c r="I15" s="159">
        <v>72</v>
      </c>
      <c r="J15" s="159">
        <v>61</v>
      </c>
      <c r="K15" s="159">
        <f t="shared" si="1"/>
        <v>265</v>
      </c>
      <c r="L15" s="160">
        <f t="shared" si="2"/>
        <v>-39</v>
      </c>
      <c r="M15" s="352"/>
      <c r="N15" s="161">
        <f t="shared" si="3"/>
        <v>393.25</v>
      </c>
      <c r="O15" s="162">
        <v>359</v>
      </c>
      <c r="P15" s="163">
        <v>29.75</v>
      </c>
      <c r="Q15" s="164">
        <v>4.5</v>
      </c>
      <c r="R15" s="388"/>
      <c r="S15" s="161">
        <f t="shared" si="4"/>
        <v>367.5</v>
      </c>
      <c r="T15" s="165">
        <v>336</v>
      </c>
      <c r="U15" s="163">
        <v>27</v>
      </c>
      <c r="V15" s="164">
        <v>4.5</v>
      </c>
      <c r="W15" s="357"/>
      <c r="X15" s="149">
        <f t="shared" si="5"/>
        <v>7.565162110616656</v>
      </c>
      <c r="Y15" s="150">
        <f t="shared" si="6"/>
        <v>7.346938775510205</v>
      </c>
      <c r="Z15" s="151">
        <f t="shared" si="7"/>
        <v>1.2935855263157894</v>
      </c>
      <c r="AA15" s="152">
        <f t="shared" si="8"/>
        <v>1.3867924528301887</v>
      </c>
      <c r="AB15" s="215">
        <v>23.38</v>
      </c>
      <c r="AC15" s="166">
        <v>22.08</v>
      </c>
    </row>
    <row r="16" spans="1:29" s="134" customFormat="1" ht="15" customHeight="1">
      <c r="A16" s="153" t="s">
        <v>16</v>
      </c>
      <c r="B16" s="154" t="s">
        <v>72</v>
      </c>
      <c r="C16" s="154" t="s">
        <v>73</v>
      </c>
      <c r="D16" s="155">
        <v>450</v>
      </c>
      <c r="E16" s="156">
        <v>442</v>
      </c>
      <c r="F16" s="157">
        <f t="shared" si="0"/>
        <v>-8</v>
      </c>
      <c r="G16" s="158">
        <v>96</v>
      </c>
      <c r="H16" s="159">
        <v>112</v>
      </c>
      <c r="I16" s="159">
        <v>125</v>
      </c>
      <c r="J16" s="159">
        <v>110</v>
      </c>
      <c r="K16" s="159">
        <f t="shared" si="1"/>
        <v>443</v>
      </c>
      <c r="L16" s="160">
        <f t="shared" si="2"/>
        <v>-7</v>
      </c>
      <c r="M16" s="352"/>
      <c r="N16" s="161">
        <f t="shared" si="3"/>
        <v>534</v>
      </c>
      <c r="O16" s="162">
        <v>489</v>
      </c>
      <c r="P16" s="163">
        <v>40.5</v>
      </c>
      <c r="Q16" s="164">
        <v>4.5</v>
      </c>
      <c r="R16" s="388"/>
      <c r="S16" s="161">
        <f t="shared" si="4"/>
        <v>538.5</v>
      </c>
      <c r="T16" s="165">
        <v>494</v>
      </c>
      <c r="U16" s="163">
        <v>40</v>
      </c>
      <c r="V16" s="164">
        <v>4.5</v>
      </c>
      <c r="W16" s="357"/>
      <c r="X16" s="149">
        <f t="shared" si="5"/>
        <v>7.584269662921349</v>
      </c>
      <c r="Y16" s="150">
        <f t="shared" si="6"/>
        <v>7.428040854224697</v>
      </c>
      <c r="Z16" s="151">
        <f t="shared" si="7"/>
        <v>1.1866666666666668</v>
      </c>
      <c r="AA16" s="152">
        <f t="shared" si="8"/>
        <v>1.2155756207674944</v>
      </c>
      <c r="AB16" s="215">
        <v>25</v>
      </c>
      <c r="AC16" s="166">
        <v>24.61</v>
      </c>
    </row>
    <row r="17" spans="1:29" s="134" customFormat="1" ht="15" customHeight="1">
      <c r="A17" s="153" t="s">
        <v>33</v>
      </c>
      <c r="B17" s="154" t="s">
        <v>72</v>
      </c>
      <c r="C17" s="154" t="s">
        <v>105</v>
      </c>
      <c r="D17" s="155">
        <v>398</v>
      </c>
      <c r="E17" s="156">
        <v>415</v>
      </c>
      <c r="F17" s="157">
        <f t="shared" si="0"/>
        <v>17</v>
      </c>
      <c r="G17" s="158">
        <v>111</v>
      </c>
      <c r="H17" s="159">
        <v>108</v>
      </c>
      <c r="I17" s="159">
        <v>114</v>
      </c>
      <c r="J17" s="159">
        <v>93</v>
      </c>
      <c r="K17" s="159">
        <f t="shared" si="1"/>
        <v>426</v>
      </c>
      <c r="L17" s="160">
        <f t="shared" si="2"/>
        <v>28</v>
      </c>
      <c r="M17" s="352"/>
      <c r="N17" s="161">
        <f t="shared" si="3"/>
        <v>708.5</v>
      </c>
      <c r="O17" s="162">
        <v>647</v>
      </c>
      <c r="P17" s="163">
        <v>50</v>
      </c>
      <c r="Q17" s="164">
        <v>11.5</v>
      </c>
      <c r="R17" s="388"/>
      <c r="S17" s="161">
        <f t="shared" si="4"/>
        <v>742.5</v>
      </c>
      <c r="T17" s="165">
        <v>680</v>
      </c>
      <c r="U17" s="163">
        <v>52</v>
      </c>
      <c r="V17" s="164">
        <v>10.5</v>
      </c>
      <c r="W17" s="357"/>
      <c r="X17" s="149">
        <f t="shared" si="5"/>
        <v>7.057163020465773</v>
      </c>
      <c r="Y17" s="150">
        <f t="shared" si="6"/>
        <v>7.0033670033670035</v>
      </c>
      <c r="Z17" s="151">
        <f t="shared" si="7"/>
        <v>1.7801507537688441</v>
      </c>
      <c r="AA17" s="152">
        <f t="shared" si="8"/>
        <v>1.7429577464788732</v>
      </c>
      <c r="AB17" s="215">
        <v>19.9</v>
      </c>
      <c r="AC17" s="166">
        <v>20.29</v>
      </c>
    </row>
    <row r="18" spans="1:29" s="134" customFormat="1" ht="15" customHeight="1">
      <c r="A18" s="153" t="s">
        <v>14</v>
      </c>
      <c r="B18" s="154" t="s">
        <v>186</v>
      </c>
      <c r="C18" s="167" t="s">
        <v>69</v>
      </c>
      <c r="D18" s="155">
        <v>615</v>
      </c>
      <c r="E18" s="156">
        <v>619</v>
      </c>
      <c r="F18" s="157">
        <f t="shared" si="0"/>
        <v>4</v>
      </c>
      <c r="G18" s="158">
        <v>136</v>
      </c>
      <c r="H18" s="159">
        <v>158</v>
      </c>
      <c r="I18" s="159">
        <v>149</v>
      </c>
      <c r="J18" s="159">
        <v>161</v>
      </c>
      <c r="K18" s="159">
        <f t="shared" si="1"/>
        <v>604</v>
      </c>
      <c r="L18" s="160">
        <f t="shared" si="2"/>
        <v>-11</v>
      </c>
      <c r="M18" s="352"/>
      <c r="N18" s="161">
        <f t="shared" si="3"/>
        <v>844.75</v>
      </c>
      <c r="O18" s="162">
        <v>771</v>
      </c>
      <c r="P18" s="163">
        <v>69.25</v>
      </c>
      <c r="Q18" s="164">
        <v>4.5</v>
      </c>
      <c r="R18" s="388"/>
      <c r="S18" s="161">
        <f t="shared" si="4"/>
        <v>851.5</v>
      </c>
      <c r="T18" s="165">
        <v>780</v>
      </c>
      <c r="U18" s="163">
        <v>67</v>
      </c>
      <c r="V18" s="164">
        <v>4.5</v>
      </c>
      <c r="W18" s="357"/>
      <c r="X18" s="149">
        <f t="shared" si="5"/>
        <v>8.197691624741047</v>
      </c>
      <c r="Y18" s="150">
        <f t="shared" si="6"/>
        <v>7.868467410452143</v>
      </c>
      <c r="Z18" s="151">
        <f t="shared" si="7"/>
        <v>1.3735772357723577</v>
      </c>
      <c r="AA18" s="152">
        <f t="shared" si="8"/>
        <v>1.4097682119205297</v>
      </c>
      <c r="AB18" s="215">
        <v>22.78</v>
      </c>
      <c r="AC18" s="166">
        <v>22.37</v>
      </c>
    </row>
    <row r="19" spans="1:29" s="134" customFormat="1" ht="15" customHeight="1">
      <c r="A19" s="153" t="s">
        <v>34</v>
      </c>
      <c r="B19" s="154" t="s">
        <v>186</v>
      </c>
      <c r="C19" s="167" t="s">
        <v>106</v>
      </c>
      <c r="D19" s="155">
        <v>377</v>
      </c>
      <c r="E19" s="156">
        <v>360</v>
      </c>
      <c r="F19" s="157">
        <f t="shared" si="0"/>
        <v>-17</v>
      </c>
      <c r="G19" s="158">
        <v>86</v>
      </c>
      <c r="H19" s="159">
        <v>86</v>
      </c>
      <c r="I19" s="159">
        <v>87</v>
      </c>
      <c r="J19" s="159">
        <v>77</v>
      </c>
      <c r="K19" s="159">
        <f t="shared" si="1"/>
        <v>336</v>
      </c>
      <c r="L19" s="160">
        <f t="shared" si="2"/>
        <v>-41</v>
      </c>
      <c r="M19" s="352"/>
      <c r="N19" s="161">
        <f t="shared" si="3"/>
        <v>676.75</v>
      </c>
      <c r="O19" s="162">
        <v>620</v>
      </c>
      <c r="P19" s="163">
        <v>46.25</v>
      </c>
      <c r="Q19" s="164">
        <v>10.5</v>
      </c>
      <c r="R19" s="388"/>
      <c r="S19" s="161">
        <f t="shared" si="4"/>
        <v>678.5</v>
      </c>
      <c r="T19" s="165">
        <v>622</v>
      </c>
      <c r="U19" s="163">
        <v>47.5</v>
      </c>
      <c r="V19" s="164">
        <v>9</v>
      </c>
      <c r="W19" s="357"/>
      <c r="X19" s="149">
        <f t="shared" si="5"/>
        <v>6.834133727373476</v>
      </c>
      <c r="Y19" s="150">
        <f t="shared" si="6"/>
        <v>7.000736919675756</v>
      </c>
      <c r="Z19" s="151">
        <f t="shared" si="7"/>
        <v>1.7950928381962865</v>
      </c>
      <c r="AA19" s="152">
        <f t="shared" si="8"/>
        <v>2.019345238095238</v>
      </c>
      <c r="AB19" s="215">
        <v>19.84</v>
      </c>
      <c r="AC19" s="166">
        <v>17.68</v>
      </c>
    </row>
    <row r="20" spans="1:29" s="134" customFormat="1" ht="15" customHeight="1">
      <c r="A20" s="153" t="s">
        <v>44</v>
      </c>
      <c r="B20" s="154" t="s">
        <v>186</v>
      </c>
      <c r="C20" s="167" t="s">
        <v>124</v>
      </c>
      <c r="D20" s="155">
        <v>633</v>
      </c>
      <c r="E20" s="156">
        <v>656</v>
      </c>
      <c r="F20" s="157">
        <f t="shared" si="0"/>
        <v>23</v>
      </c>
      <c r="G20" s="158">
        <v>168</v>
      </c>
      <c r="H20" s="159">
        <v>166</v>
      </c>
      <c r="I20" s="159">
        <v>159</v>
      </c>
      <c r="J20" s="159">
        <v>171</v>
      </c>
      <c r="K20" s="159">
        <f t="shared" si="1"/>
        <v>664</v>
      </c>
      <c r="L20" s="160">
        <f t="shared" si="2"/>
        <v>31</v>
      </c>
      <c r="M20" s="352"/>
      <c r="N20" s="161">
        <f t="shared" si="3"/>
        <v>724.5</v>
      </c>
      <c r="O20" s="162">
        <v>664</v>
      </c>
      <c r="P20" s="163">
        <v>56</v>
      </c>
      <c r="Q20" s="164">
        <v>4.5</v>
      </c>
      <c r="R20" s="388"/>
      <c r="S20" s="161">
        <f t="shared" si="4"/>
        <v>726.5</v>
      </c>
      <c r="T20" s="165">
        <v>665</v>
      </c>
      <c r="U20" s="163">
        <v>56</v>
      </c>
      <c r="V20" s="164">
        <v>5.5</v>
      </c>
      <c r="W20" s="357"/>
      <c r="X20" s="149">
        <f t="shared" si="5"/>
        <v>7.729468599033816</v>
      </c>
      <c r="Y20" s="150">
        <f t="shared" si="6"/>
        <v>7.708189951823813</v>
      </c>
      <c r="Z20" s="151">
        <f t="shared" si="7"/>
        <v>1.1445497630331753</v>
      </c>
      <c r="AA20" s="152">
        <f t="shared" si="8"/>
        <v>1.0941265060240963</v>
      </c>
      <c r="AB20" s="215">
        <v>26.38</v>
      </c>
      <c r="AC20" s="166">
        <v>27.67</v>
      </c>
    </row>
    <row r="21" spans="1:29" s="134" customFormat="1" ht="15" customHeight="1">
      <c r="A21" s="153" t="s">
        <v>55</v>
      </c>
      <c r="B21" s="154" t="s">
        <v>186</v>
      </c>
      <c r="C21" s="167" t="s">
        <v>143</v>
      </c>
      <c r="D21" s="155">
        <v>412</v>
      </c>
      <c r="E21" s="156">
        <v>435</v>
      </c>
      <c r="F21" s="157">
        <f t="shared" si="0"/>
        <v>23</v>
      </c>
      <c r="G21" s="158">
        <v>87</v>
      </c>
      <c r="H21" s="159">
        <v>125</v>
      </c>
      <c r="I21" s="159">
        <v>109</v>
      </c>
      <c r="J21" s="159">
        <v>106</v>
      </c>
      <c r="K21" s="159">
        <f t="shared" si="1"/>
        <v>427</v>
      </c>
      <c r="L21" s="160">
        <f t="shared" si="2"/>
        <v>15</v>
      </c>
      <c r="M21" s="352"/>
      <c r="N21" s="161">
        <f t="shared" si="3"/>
        <v>507.25</v>
      </c>
      <c r="O21" s="162">
        <v>464</v>
      </c>
      <c r="P21" s="163">
        <v>36.25</v>
      </c>
      <c r="Q21" s="164">
        <v>7</v>
      </c>
      <c r="R21" s="388"/>
      <c r="S21" s="161">
        <f t="shared" si="4"/>
        <v>513.5</v>
      </c>
      <c r="T21" s="165">
        <v>471</v>
      </c>
      <c r="U21" s="163">
        <v>35.5</v>
      </c>
      <c r="V21" s="164">
        <v>7</v>
      </c>
      <c r="W21" s="357"/>
      <c r="X21" s="149">
        <f t="shared" si="5"/>
        <v>7.146377525874816</v>
      </c>
      <c r="Y21" s="150">
        <f t="shared" si="6"/>
        <v>6.91333982473223</v>
      </c>
      <c r="Z21" s="151">
        <f t="shared" si="7"/>
        <v>1.2311893203883495</v>
      </c>
      <c r="AA21" s="152">
        <f t="shared" si="8"/>
        <v>1.2025761124121779</v>
      </c>
      <c r="AB21" s="215">
        <v>24.24</v>
      </c>
      <c r="AC21" s="166">
        <v>25.12</v>
      </c>
    </row>
    <row r="22" spans="1:29" s="134" customFormat="1" ht="15" customHeight="1">
      <c r="A22" s="153" t="s">
        <v>15</v>
      </c>
      <c r="B22" s="154" t="s">
        <v>186</v>
      </c>
      <c r="C22" s="167" t="s">
        <v>71</v>
      </c>
      <c r="D22" s="155">
        <v>379</v>
      </c>
      <c r="E22" s="156">
        <v>369</v>
      </c>
      <c r="F22" s="157">
        <f t="shared" si="0"/>
        <v>-10</v>
      </c>
      <c r="G22" s="158">
        <v>102</v>
      </c>
      <c r="H22" s="159">
        <v>93</v>
      </c>
      <c r="I22" s="159">
        <v>87</v>
      </c>
      <c r="J22" s="159">
        <v>93</v>
      </c>
      <c r="K22" s="159">
        <f t="shared" si="1"/>
        <v>375</v>
      </c>
      <c r="L22" s="160">
        <f t="shared" si="2"/>
        <v>-4</v>
      </c>
      <c r="M22" s="352"/>
      <c r="N22" s="161">
        <f t="shared" si="3"/>
        <v>702.5</v>
      </c>
      <c r="O22" s="162">
        <v>641</v>
      </c>
      <c r="P22" s="163">
        <v>48</v>
      </c>
      <c r="Q22" s="164">
        <v>13.5</v>
      </c>
      <c r="R22" s="388"/>
      <c r="S22" s="161">
        <f t="shared" si="4"/>
        <v>707.5</v>
      </c>
      <c r="T22" s="165">
        <v>648</v>
      </c>
      <c r="U22" s="163">
        <v>46</v>
      </c>
      <c r="V22" s="164">
        <v>13.5</v>
      </c>
      <c r="W22" s="357"/>
      <c r="X22" s="149">
        <f t="shared" si="5"/>
        <v>6.832740213523132</v>
      </c>
      <c r="Y22" s="150">
        <f t="shared" si="6"/>
        <v>6.501766784452297</v>
      </c>
      <c r="Z22" s="151">
        <f t="shared" si="7"/>
        <v>1.853562005277045</v>
      </c>
      <c r="AA22" s="152">
        <f t="shared" si="8"/>
        <v>1.8866666666666667</v>
      </c>
      <c r="AB22" s="215">
        <v>18.95</v>
      </c>
      <c r="AC22" s="166">
        <v>18.75</v>
      </c>
    </row>
    <row r="23" spans="1:29" s="134" customFormat="1" ht="15" customHeight="1">
      <c r="A23" s="153" t="s">
        <v>13</v>
      </c>
      <c r="B23" s="154" t="s">
        <v>186</v>
      </c>
      <c r="C23" s="167" t="s">
        <v>67</v>
      </c>
      <c r="D23" s="155">
        <v>428</v>
      </c>
      <c r="E23" s="156">
        <v>440</v>
      </c>
      <c r="F23" s="157">
        <f t="shared" si="0"/>
        <v>12</v>
      </c>
      <c r="G23" s="158">
        <v>112</v>
      </c>
      <c r="H23" s="159">
        <v>103</v>
      </c>
      <c r="I23" s="159">
        <v>90</v>
      </c>
      <c r="J23" s="159">
        <v>118</v>
      </c>
      <c r="K23" s="159">
        <f t="shared" si="1"/>
        <v>423</v>
      </c>
      <c r="L23" s="160">
        <f t="shared" si="2"/>
        <v>-5</v>
      </c>
      <c r="M23" s="352"/>
      <c r="N23" s="161">
        <f t="shared" si="3"/>
        <v>547</v>
      </c>
      <c r="O23" s="162">
        <v>500</v>
      </c>
      <c r="P23" s="163">
        <v>43.5</v>
      </c>
      <c r="Q23" s="164">
        <v>3.5</v>
      </c>
      <c r="R23" s="388"/>
      <c r="S23" s="161">
        <f t="shared" si="4"/>
        <v>553.5</v>
      </c>
      <c r="T23" s="165">
        <v>507</v>
      </c>
      <c r="U23" s="163">
        <v>43</v>
      </c>
      <c r="V23" s="164">
        <v>3.5</v>
      </c>
      <c r="W23" s="357"/>
      <c r="X23" s="149">
        <f t="shared" si="5"/>
        <v>7.952468007312614</v>
      </c>
      <c r="Y23" s="150">
        <f t="shared" si="6"/>
        <v>7.768744354110208</v>
      </c>
      <c r="Z23" s="151">
        <f t="shared" si="7"/>
        <v>1.27803738317757</v>
      </c>
      <c r="AA23" s="152">
        <f t="shared" si="8"/>
        <v>1.3085106382978724</v>
      </c>
      <c r="AB23" s="215">
        <v>23.78</v>
      </c>
      <c r="AC23" s="166">
        <v>23.5</v>
      </c>
    </row>
    <row r="24" spans="1:29" s="134" customFormat="1" ht="15" customHeight="1">
      <c r="A24" s="153" t="s">
        <v>58</v>
      </c>
      <c r="B24" s="154" t="s">
        <v>186</v>
      </c>
      <c r="C24" s="167" t="s">
        <v>148</v>
      </c>
      <c r="D24" s="155">
        <v>298</v>
      </c>
      <c r="E24" s="156">
        <v>284</v>
      </c>
      <c r="F24" s="157">
        <f t="shared" si="0"/>
        <v>-14</v>
      </c>
      <c r="G24" s="158">
        <v>69</v>
      </c>
      <c r="H24" s="159">
        <v>52</v>
      </c>
      <c r="I24" s="159">
        <v>57</v>
      </c>
      <c r="J24" s="159">
        <v>84</v>
      </c>
      <c r="K24" s="159">
        <f t="shared" si="1"/>
        <v>262</v>
      </c>
      <c r="L24" s="160">
        <f t="shared" si="2"/>
        <v>-36</v>
      </c>
      <c r="M24" s="352"/>
      <c r="N24" s="161">
        <f t="shared" si="3"/>
        <v>557.75</v>
      </c>
      <c r="O24" s="162">
        <v>511</v>
      </c>
      <c r="P24" s="163">
        <v>39.25</v>
      </c>
      <c r="Q24" s="164">
        <v>7.5</v>
      </c>
      <c r="R24" s="388"/>
      <c r="S24" s="161">
        <f t="shared" si="4"/>
        <v>532.5</v>
      </c>
      <c r="T24" s="165">
        <v>488</v>
      </c>
      <c r="U24" s="163">
        <v>37</v>
      </c>
      <c r="V24" s="164">
        <v>7.5</v>
      </c>
      <c r="W24" s="357"/>
      <c r="X24" s="149">
        <f t="shared" si="5"/>
        <v>7.037203047960555</v>
      </c>
      <c r="Y24" s="150">
        <f t="shared" si="6"/>
        <v>6.948356807511737</v>
      </c>
      <c r="Z24" s="151">
        <f t="shared" si="7"/>
        <v>1.8716442953020134</v>
      </c>
      <c r="AA24" s="152">
        <f t="shared" si="8"/>
        <v>2.032442748091603</v>
      </c>
      <c r="AB24" s="215">
        <v>19.87</v>
      </c>
      <c r="AC24" s="166">
        <v>18.71</v>
      </c>
    </row>
    <row r="25" spans="1:29" s="134" customFormat="1" ht="15" customHeight="1">
      <c r="A25" s="153" t="s">
        <v>46</v>
      </c>
      <c r="B25" s="167" t="s">
        <v>127</v>
      </c>
      <c r="C25" s="167" t="s">
        <v>128</v>
      </c>
      <c r="D25" s="155">
        <v>265</v>
      </c>
      <c r="E25" s="156">
        <v>254</v>
      </c>
      <c r="F25" s="157">
        <f t="shared" si="0"/>
        <v>-11</v>
      </c>
      <c r="G25" s="158">
        <v>66</v>
      </c>
      <c r="H25" s="159">
        <v>55</v>
      </c>
      <c r="I25" s="159">
        <v>61</v>
      </c>
      <c r="J25" s="159">
        <v>74</v>
      </c>
      <c r="K25" s="159">
        <f t="shared" si="1"/>
        <v>256</v>
      </c>
      <c r="L25" s="160">
        <f t="shared" si="2"/>
        <v>-9</v>
      </c>
      <c r="M25" s="352"/>
      <c r="N25" s="161">
        <f t="shared" si="3"/>
        <v>412.5</v>
      </c>
      <c r="O25" s="162">
        <v>377</v>
      </c>
      <c r="P25" s="163">
        <v>26.5</v>
      </c>
      <c r="Q25" s="164">
        <v>9</v>
      </c>
      <c r="R25" s="388"/>
      <c r="S25" s="161">
        <f t="shared" si="4"/>
        <v>406.5</v>
      </c>
      <c r="T25" s="165">
        <v>373</v>
      </c>
      <c r="U25" s="163">
        <v>24.5</v>
      </c>
      <c r="V25" s="164">
        <v>9</v>
      </c>
      <c r="W25" s="357"/>
      <c r="X25" s="149">
        <f t="shared" si="5"/>
        <v>6.424242424242424</v>
      </c>
      <c r="Y25" s="150">
        <f t="shared" si="6"/>
        <v>6.027060270602706</v>
      </c>
      <c r="Z25" s="151">
        <f t="shared" si="7"/>
        <v>1.5566037735849056</v>
      </c>
      <c r="AA25" s="152">
        <f t="shared" si="8"/>
        <v>1.587890625</v>
      </c>
      <c r="AB25" s="215">
        <v>20.38</v>
      </c>
      <c r="AC25" s="166">
        <v>19.69</v>
      </c>
    </row>
    <row r="26" spans="1:29" s="134" customFormat="1" ht="15" customHeight="1">
      <c r="A26" s="153" t="s">
        <v>17</v>
      </c>
      <c r="B26" s="167" t="s">
        <v>74</v>
      </c>
      <c r="C26" s="167" t="s">
        <v>75</v>
      </c>
      <c r="D26" s="155">
        <v>342</v>
      </c>
      <c r="E26" s="156">
        <v>353</v>
      </c>
      <c r="F26" s="157">
        <f t="shared" si="0"/>
        <v>11</v>
      </c>
      <c r="G26" s="158">
        <v>96</v>
      </c>
      <c r="H26" s="159">
        <v>100</v>
      </c>
      <c r="I26" s="159">
        <v>92</v>
      </c>
      <c r="J26" s="159">
        <v>72</v>
      </c>
      <c r="K26" s="159">
        <f t="shared" si="1"/>
        <v>360</v>
      </c>
      <c r="L26" s="160">
        <f t="shared" si="2"/>
        <v>18</v>
      </c>
      <c r="M26" s="352"/>
      <c r="N26" s="161">
        <f t="shared" si="3"/>
        <v>442.75</v>
      </c>
      <c r="O26" s="162">
        <v>405</v>
      </c>
      <c r="P26" s="163">
        <v>35.75</v>
      </c>
      <c r="Q26" s="164">
        <v>2</v>
      </c>
      <c r="R26" s="388"/>
      <c r="S26" s="161">
        <f t="shared" si="4"/>
        <v>446.5</v>
      </c>
      <c r="T26" s="165">
        <v>409</v>
      </c>
      <c r="U26" s="163">
        <v>35.5</v>
      </c>
      <c r="V26" s="164">
        <v>2</v>
      </c>
      <c r="W26" s="357"/>
      <c r="X26" s="149">
        <f t="shared" si="5"/>
        <v>8.074534161490684</v>
      </c>
      <c r="Y26" s="150">
        <f t="shared" si="6"/>
        <v>7.950727883538635</v>
      </c>
      <c r="Z26" s="151">
        <f t="shared" si="7"/>
        <v>1.2945906432748537</v>
      </c>
      <c r="AA26" s="152">
        <f t="shared" si="8"/>
        <v>1.2402777777777778</v>
      </c>
      <c r="AB26" s="215">
        <v>22.8</v>
      </c>
      <c r="AC26" s="166">
        <v>24</v>
      </c>
    </row>
    <row r="27" spans="1:29" s="134" customFormat="1" ht="15" customHeight="1">
      <c r="A27" s="153" t="s">
        <v>18</v>
      </c>
      <c r="B27" s="167" t="s">
        <v>76</v>
      </c>
      <c r="C27" s="167" t="s">
        <v>77</v>
      </c>
      <c r="D27" s="155">
        <v>198</v>
      </c>
      <c r="E27" s="156">
        <v>188</v>
      </c>
      <c r="F27" s="157">
        <f t="shared" si="0"/>
        <v>-10</v>
      </c>
      <c r="G27" s="158">
        <v>53</v>
      </c>
      <c r="H27" s="159">
        <v>46</v>
      </c>
      <c r="I27" s="159">
        <v>53</v>
      </c>
      <c r="J27" s="159">
        <v>40</v>
      </c>
      <c r="K27" s="159">
        <f t="shared" si="1"/>
        <v>192</v>
      </c>
      <c r="L27" s="160">
        <f t="shared" si="2"/>
        <v>-6</v>
      </c>
      <c r="M27" s="352"/>
      <c r="N27" s="161">
        <f t="shared" si="3"/>
        <v>239</v>
      </c>
      <c r="O27" s="162">
        <v>218</v>
      </c>
      <c r="P27" s="163">
        <v>20</v>
      </c>
      <c r="Q27" s="164">
        <v>1</v>
      </c>
      <c r="R27" s="388"/>
      <c r="S27" s="161">
        <f t="shared" si="4"/>
        <v>241</v>
      </c>
      <c r="T27" s="165">
        <v>221</v>
      </c>
      <c r="U27" s="163">
        <v>19</v>
      </c>
      <c r="V27" s="164">
        <v>1</v>
      </c>
      <c r="W27" s="357"/>
      <c r="X27" s="149">
        <f t="shared" si="5"/>
        <v>8.368200836820083</v>
      </c>
      <c r="Y27" s="150">
        <f t="shared" si="6"/>
        <v>7.883817427385892</v>
      </c>
      <c r="Z27" s="151">
        <f t="shared" si="7"/>
        <v>1.207070707070707</v>
      </c>
      <c r="AA27" s="152">
        <f t="shared" si="8"/>
        <v>1.2552083333333333</v>
      </c>
      <c r="AB27" s="215">
        <v>24.75</v>
      </c>
      <c r="AC27" s="166">
        <v>24</v>
      </c>
    </row>
    <row r="28" spans="1:29" s="134" customFormat="1" ht="15" customHeight="1">
      <c r="A28" s="153" t="s">
        <v>56</v>
      </c>
      <c r="B28" s="167" t="s">
        <v>144</v>
      </c>
      <c r="C28" s="167" t="s">
        <v>145</v>
      </c>
      <c r="D28" s="168">
        <v>350</v>
      </c>
      <c r="E28" s="156">
        <v>341</v>
      </c>
      <c r="F28" s="157">
        <f t="shared" si="0"/>
        <v>-9</v>
      </c>
      <c r="G28" s="158">
        <v>103</v>
      </c>
      <c r="H28" s="159">
        <v>88</v>
      </c>
      <c r="I28" s="159">
        <v>83</v>
      </c>
      <c r="J28" s="159">
        <v>85</v>
      </c>
      <c r="K28" s="159">
        <f t="shared" si="1"/>
        <v>359</v>
      </c>
      <c r="L28" s="160">
        <f t="shared" si="2"/>
        <v>9</v>
      </c>
      <c r="M28" s="352"/>
      <c r="N28" s="161">
        <f t="shared" si="3"/>
        <v>449.75</v>
      </c>
      <c r="O28" s="162">
        <v>410</v>
      </c>
      <c r="P28" s="163">
        <v>35.25</v>
      </c>
      <c r="Q28" s="164">
        <v>4.5</v>
      </c>
      <c r="R28" s="388"/>
      <c r="S28" s="161">
        <f t="shared" si="4"/>
        <v>453.5</v>
      </c>
      <c r="T28" s="165">
        <v>415</v>
      </c>
      <c r="U28" s="163">
        <v>34</v>
      </c>
      <c r="V28" s="164">
        <v>4.5</v>
      </c>
      <c r="W28" s="357"/>
      <c r="X28" s="149">
        <f t="shared" si="5"/>
        <v>7.837687604224569</v>
      </c>
      <c r="Y28" s="150">
        <f t="shared" si="6"/>
        <v>7.497243660418963</v>
      </c>
      <c r="Z28" s="151">
        <f t="shared" si="7"/>
        <v>1.285</v>
      </c>
      <c r="AA28" s="152">
        <f t="shared" si="8"/>
        <v>1.2632311977715878</v>
      </c>
      <c r="AB28" s="215">
        <v>23.33</v>
      </c>
      <c r="AC28" s="166">
        <v>23.93</v>
      </c>
    </row>
    <row r="29" spans="1:29" s="134" customFormat="1" ht="15" customHeight="1">
      <c r="A29" s="153" t="s">
        <v>19</v>
      </c>
      <c r="B29" s="167" t="s">
        <v>78</v>
      </c>
      <c r="C29" s="167" t="s">
        <v>79</v>
      </c>
      <c r="D29" s="155">
        <v>479</v>
      </c>
      <c r="E29" s="156">
        <v>457</v>
      </c>
      <c r="F29" s="157">
        <f t="shared" si="0"/>
        <v>-22</v>
      </c>
      <c r="G29" s="158">
        <v>96</v>
      </c>
      <c r="H29" s="159">
        <v>112</v>
      </c>
      <c r="I29" s="159">
        <v>104</v>
      </c>
      <c r="J29" s="159">
        <v>125</v>
      </c>
      <c r="K29" s="159">
        <f t="shared" si="1"/>
        <v>437</v>
      </c>
      <c r="L29" s="160">
        <f t="shared" si="2"/>
        <v>-42</v>
      </c>
      <c r="M29" s="352"/>
      <c r="N29" s="161">
        <f t="shared" si="3"/>
        <v>573.75</v>
      </c>
      <c r="O29" s="162">
        <v>524</v>
      </c>
      <c r="P29" s="163">
        <v>45.25</v>
      </c>
      <c r="Q29" s="164">
        <v>4.5</v>
      </c>
      <c r="R29" s="388"/>
      <c r="S29" s="161">
        <f t="shared" si="4"/>
        <v>543.5</v>
      </c>
      <c r="T29" s="165">
        <v>498</v>
      </c>
      <c r="U29" s="163">
        <v>41</v>
      </c>
      <c r="V29" s="164">
        <v>4.5</v>
      </c>
      <c r="W29" s="357"/>
      <c r="X29" s="149">
        <f t="shared" si="5"/>
        <v>7.886710239651416</v>
      </c>
      <c r="Y29" s="150">
        <f t="shared" si="6"/>
        <v>7.543698252069918</v>
      </c>
      <c r="Z29" s="151">
        <f t="shared" si="7"/>
        <v>1.1978079331941545</v>
      </c>
      <c r="AA29" s="152">
        <f t="shared" si="8"/>
        <v>1.2437070938215102</v>
      </c>
      <c r="AB29" s="215">
        <v>25.21</v>
      </c>
      <c r="AC29" s="166">
        <v>24.28</v>
      </c>
    </row>
    <row r="30" spans="1:29" s="134" customFormat="1" ht="15" customHeight="1">
      <c r="A30" s="153" t="s">
        <v>53</v>
      </c>
      <c r="B30" s="167" t="s">
        <v>140</v>
      </c>
      <c r="C30" s="167" t="s">
        <v>141</v>
      </c>
      <c r="D30" s="155">
        <v>399</v>
      </c>
      <c r="E30" s="156">
        <v>411</v>
      </c>
      <c r="F30" s="157">
        <f t="shared" si="0"/>
        <v>12</v>
      </c>
      <c r="G30" s="158">
        <v>109</v>
      </c>
      <c r="H30" s="159">
        <v>94</v>
      </c>
      <c r="I30" s="159">
        <v>105</v>
      </c>
      <c r="J30" s="159">
        <v>97</v>
      </c>
      <c r="K30" s="159">
        <f t="shared" si="1"/>
        <v>405</v>
      </c>
      <c r="L30" s="160">
        <f t="shared" si="2"/>
        <v>6</v>
      </c>
      <c r="M30" s="352"/>
      <c r="N30" s="161">
        <f t="shared" si="3"/>
        <v>508.25</v>
      </c>
      <c r="O30" s="162">
        <v>464</v>
      </c>
      <c r="P30" s="163">
        <v>40.75</v>
      </c>
      <c r="Q30" s="164">
        <v>3.5</v>
      </c>
      <c r="R30" s="388"/>
      <c r="S30" s="161">
        <f t="shared" si="4"/>
        <v>512.5</v>
      </c>
      <c r="T30" s="165">
        <v>469</v>
      </c>
      <c r="U30" s="163">
        <v>40</v>
      </c>
      <c r="V30" s="164">
        <v>3.5</v>
      </c>
      <c r="W30" s="357"/>
      <c r="X30" s="149">
        <f t="shared" si="5"/>
        <v>8.017707820954255</v>
      </c>
      <c r="Y30" s="150">
        <f t="shared" si="6"/>
        <v>7.804878048780488</v>
      </c>
      <c r="Z30" s="151">
        <f t="shared" si="7"/>
        <v>1.2738095238095237</v>
      </c>
      <c r="AA30" s="152">
        <f t="shared" si="8"/>
        <v>1.2654320987654322</v>
      </c>
      <c r="AB30" s="215">
        <v>23.47</v>
      </c>
      <c r="AC30" s="166">
        <v>23.82</v>
      </c>
    </row>
    <row r="31" spans="1:29" s="134" customFormat="1" ht="15" customHeight="1">
      <c r="A31" s="135" t="s">
        <v>20</v>
      </c>
      <c r="B31" s="169" t="s">
        <v>80</v>
      </c>
      <c r="C31" s="169" t="s">
        <v>81</v>
      </c>
      <c r="D31" s="155">
        <v>279</v>
      </c>
      <c r="E31" s="156">
        <v>285</v>
      </c>
      <c r="F31" s="157">
        <f t="shared" si="0"/>
        <v>6</v>
      </c>
      <c r="G31" s="158">
        <v>72</v>
      </c>
      <c r="H31" s="159">
        <v>80</v>
      </c>
      <c r="I31" s="159">
        <v>76</v>
      </c>
      <c r="J31" s="159">
        <v>71</v>
      </c>
      <c r="K31" s="159">
        <f t="shared" si="1"/>
        <v>299</v>
      </c>
      <c r="L31" s="160">
        <f t="shared" si="2"/>
        <v>20</v>
      </c>
      <c r="M31" s="352"/>
      <c r="N31" s="161">
        <f t="shared" si="3"/>
        <v>355.5</v>
      </c>
      <c r="O31" s="162">
        <v>324</v>
      </c>
      <c r="P31" s="163">
        <v>29.5</v>
      </c>
      <c r="Q31" s="164">
        <v>2</v>
      </c>
      <c r="R31" s="388"/>
      <c r="S31" s="161">
        <f t="shared" si="4"/>
        <v>358.5</v>
      </c>
      <c r="T31" s="165">
        <v>329</v>
      </c>
      <c r="U31" s="163">
        <v>27.5</v>
      </c>
      <c r="V31" s="164">
        <v>2</v>
      </c>
      <c r="W31" s="357"/>
      <c r="X31" s="149">
        <f t="shared" si="5"/>
        <v>8.29817158931083</v>
      </c>
      <c r="Y31" s="150">
        <f t="shared" si="6"/>
        <v>7.670850767085077</v>
      </c>
      <c r="Z31" s="151">
        <f t="shared" si="7"/>
        <v>1.2741935483870968</v>
      </c>
      <c r="AA31" s="152">
        <f t="shared" si="8"/>
        <v>1.1989966555183946</v>
      </c>
      <c r="AB31" s="215">
        <v>23.25</v>
      </c>
      <c r="AC31" s="166">
        <v>24.92</v>
      </c>
    </row>
    <row r="32" spans="1:29" s="134" customFormat="1" ht="15" customHeight="1">
      <c r="A32" s="153" t="s">
        <v>47</v>
      </c>
      <c r="B32" s="167" t="s">
        <v>129</v>
      </c>
      <c r="C32" s="167" t="s">
        <v>130</v>
      </c>
      <c r="D32" s="155">
        <v>357</v>
      </c>
      <c r="E32" s="156">
        <v>340</v>
      </c>
      <c r="F32" s="157">
        <f t="shared" si="0"/>
        <v>-17</v>
      </c>
      <c r="G32" s="158">
        <v>69</v>
      </c>
      <c r="H32" s="159">
        <v>81</v>
      </c>
      <c r="I32" s="159">
        <v>94</v>
      </c>
      <c r="J32" s="159">
        <v>95</v>
      </c>
      <c r="K32" s="159">
        <f t="shared" si="1"/>
        <v>339</v>
      </c>
      <c r="L32" s="160">
        <f t="shared" si="2"/>
        <v>-18</v>
      </c>
      <c r="M32" s="352"/>
      <c r="N32" s="161">
        <f t="shared" si="3"/>
        <v>498.5</v>
      </c>
      <c r="O32" s="162">
        <v>456</v>
      </c>
      <c r="P32" s="163">
        <v>36</v>
      </c>
      <c r="Q32" s="164">
        <v>6.5</v>
      </c>
      <c r="R32" s="388"/>
      <c r="S32" s="161">
        <f t="shared" si="4"/>
        <v>478.5</v>
      </c>
      <c r="T32" s="165">
        <v>438</v>
      </c>
      <c r="U32" s="163">
        <v>34</v>
      </c>
      <c r="V32" s="164">
        <v>6.5</v>
      </c>
      <c r="W32" s="357"/>
      <c r="X32" s="149">
        <f t="shared" si="5"/>
        <v>7.221664994984955</v>
      </c>
      <c r="Y32" s="150">
        <f t="shared" si="6"/>
        <v>7.105538140020899</v>
      </c>
      <c r="Z32" s="151">
        <f t="shared" si="7"/>
        <v>1.3963585434173669</v>
      </c>
      <c r="AA32" s="152">
        <f t="shared" si="8"/>
        <v>1.4115044247787611</v>
      </c>
      <c r="AB32" s="215">
        <v>22.31</v>
      </c>
      <c r="AC32" s="166">
        <v>22.6</v>
      </c>
    </row>
    <row r="33" spans="1:29" s="134" customFormat="1" ht="15" customHeight="1">
      <c r="A33" s="153" t="s">
        <v>21</v>
      </c>
      <c r="B33" s="167" t="s">
        <v>82</v>
      </c>
      <c r="C33" s="167" t="s">
        <v>83</v>
      </c>
      <c r="D33" s="155">
        <v>604</v>
      </c>
      <c r="E33" s="156">
        <v>568</v>
      </c>
      <c r="F33" s="157">
        <f t="shared" si="0"/>
        <v>-36</v>
      </c>
      <c r="G33" s="158">
        <v>140</v>
      </c>
      <c r="H33" s="159">
        <v>168</v>
      </c>
      <c r="I33" s="159">
        <v>127</v>
      </c>
      <c r="J33" s="159">
        <v>132</v>
      </c>
      <c r="K33" s="159">
        <f t="shared" si="1"/>
        <v>567</v>
      </c>
      <c r="L33" s="160">
        <f t="shared" si="2"/>
        <v>-37</v>
      </c>
      <c r="M33" s="352"/>
      <c r="N33" s="161">
        <f t="shared" si="3"/>
        <v>760.25</v>
      </c>
      <c r="O33" s="162">
        <v>697</v>
      </c>
      <c r="P33" s="163">
        <v>55.75</v>
      </c>
      <c r="Q33" s="164">
        <v>7.5</v>
      </c>
      <c r="R33" s="388"/>
      <c r="S33" s="161">
        <f t="shared" si="4"/>
        <v>760.5</v>
      </c>
      <c r="T33" s="165">
        <v>697</v>
      </c>
      <c r="U33" s="163">
        <v>56</v>
      </c>
      <c r="V33" s="164">
        <v>7.5</v>
      </c>
      <c r="W33" s="357"/>
      <c r="X33" s="149">
        <f t="shared" si="5"/>
        <v>7.333114107201578</v>
      </c>
      <c r="Y33" s="150">
        <f t="shared" si="6"/>
        <v>7.363576594345825</v>
      </c>
      <c r="Z33" s="151">
        <f t="shared" si="7"/>
        <v>1.2586920529801324</v>
      </c>
      <c r="AA33" s="152">
        <f t="shared" si="8"/>
        <v>1.3412698412698412</v>
      </c>
      <c r="AB33" s="215">
        <v>24.16</v>
      </c>
      <c r="AC33" s="166">
        <v>22.68</v>
      </c>
    </row>
    <row r="34" spans="1:29" s="134" customFormat="1" ht="15" customHeight="1">
      <c r="A34" s="153" t="s">
        <v>40</v>
      </c>
      <c r="B34" s="167" t="s">
        <v>117</v>
      </c>
      <c r="C34" s="167" t="s">
        <v>118</v>
      </c>
      <c r="D34" s="155">
        <v>405</v>
      </c>
      <c r="E34" s="156">
        <v>397</v>
      </c>
      <c r="F34" s="157">
        <f t="shared" si="0"/>
        <v>-8</v>
      </c>
      <c r="G34" s="158">
        <v>112</v>
      </c>
      <c r="H34" s="159">
        <v>99</v>
      </c>
      <c r="I34" s="159">
        <v>86</v>
      </c>
      <c r="J34" s="159">
        <v>108</v>
      </c>
      <c r="K34" s="159">
        <f t="shared" si="1"/>
        <v>405</v>
      </c>
      <c r="L34" s="160">
        <f t="shared" si="2"/>
        <v>0</v>
      </c>
      <c r="M34" s="352"/>
      <c r="N34" s="161">
        <f t="shared" si="3"/>
        <v>516.25</v>
      </c>
      <c r="O34" s="162">
        <v>472</v>
      </c>
      <c r="P34" s="163">
        <v>40.75</v>
      </c>
      <c r="Q34" s="164">
        <v>3.5</v>
      </c>
      <c r="R34" s="388"/>
      <c r="S34" s="161">
        <f t="shared" si="4"/>
        <v>512.5</v>
      </c>
      <c r="T34" s="165">
        <v>470</v>
      </c>
      <c r="U34" s="163">
        <v>39</v>
      </c>
      <c r="V34" s="164">
        <v>3.5</v>
      </c>
      <c r="W34" s="357"/>
      <c r="X34" s="149">
        <f t="shared" si="5"/>
        <v>7.893462469733656</v>
      </c>
      <c r="Y34" s="150">
        <f t="shared" si="6"/>
        <v>7.609756097560975</v>
      </c>
      <c r="Z34" s="151">
        <f t="shared" si="7"/>
        <v>1.2746913580246915</v>
      </c>
      <c r="AA34" s="152">
        <f t="shared" si="8"/>
        <v>1.2654320987654322</v>
      </c>
      <c r="AB34" s="215">
        <v>23.42</v>
      </c>
      <c r="AC34" s="166">
        <v>23.82</v>
      </c>
    </row>
    <row r="35" spans="1:29" s="134" customFormat="1" ht="15" customHeight="1">
      <c r="A35" s="153" t="s">
        <v>48</v>
      </c>
      <c r="B35" s="167" t="s">
        <v>131</v>
      </c>
      <c r="C35" s="167" t="s">
        <v>163</v>
      </c>
      <c r="D35" s="155">
        <v>215</v>
      </c>
      <c r="E35" s="156">
        <v>225</v>
      </c>
      <c r="F35" s="157">
        <f t="shared" si="0"/>
        <v>10</v>
      </c>
      <c r="G35" s="158">
        <v>57</v>
      </c>
      <c r="H35" s="159">
        <v>56</v>
      </c>
      <c r="I35" s="159">
        <v>57</v>
      </c>
      <c r="J35" s="159">
        <v>67</v>
      </c>
      <c r="K35" s="159">
        <f t="shared" si="1"/>
        <v>237</v>
      </c>
      <c r="L35" s="160">
        <f t="shared" si="2"/>
        <v>22</v>
      </c>
      <c r="M35" s="352"/>
      <c r="N35" s="161">
        <f t="shared" si="3"/>
        <v>320</v>
      </c>
      <c r="O35" s="162">
        <v>292</v>
      </c>
      <c r="P35" s="163">
        <v>25.5</v>
      </c>
      <c r="Q35" s="164">
        <v>2.5</v>
      </c>
      <c r="R35" s="388"/>
      <c r="S35" s="161">
        <f t="shared" si="4"/>
        <v>374.5</v>
      </c>
      <c r="T35" s="165">
        <v>343</v>
      </c>
      <c r="U35" s="163">
        <v>29</v>
      </c>
      <c r="V35" s="164">
        <v>2.5</v>
      </c>
      <c r="W35" s="357"/>
      <c r="X35" s="149">
        <f t="shared" si="5"/>
        <v>7.968749999999999</v>
      </c>
      <c r="Y35" s="150">
        <f t="shared" si="6"/>
        <v>7.74365821094793</v>
      </c>
      <c r="Z35" s="151">
        <f t="shared" si="7"/>
        <v>1.4883720930232558</v>
      </c>
      <c r="AA35" s="152">
        <f t="shared" si="8"/>
        <v>1.580168776371308</v>
      </c>
      <c r="AB35" s="215">
        <v>21.5</v>
      </c>
      <c r="AC35" s="166">
        <v>19.75</v>
      </c>
    </row>
    <row r="36" spans="1:29" s="134" customFormat="1" ht="15" customHeight="1">
      <c r="A36" s="153" t="s">
        <v>22</v>
      </c>
      <c r="B36" s="167" t="s">
        <v>84</v>
      </c>
      <c r="C36" s="167" t="s">
        <v>85</v>
      </c>
      <c r="D36" s="155">
        <v>493</v>
      </c>
      <c r="E36" s="156">
        <v>481</v>
      </c>
      <c r="F36" s="157">
        <f t="shared" si="0"/>
        <v>-12</v>
      </c>
      <c r="G36" s="158">
        <v>126</v>
      </c>
      <c r="H36" s="159">
        <v>123</v>
      </c>
      <c r="I36" s="159">
        <v>112</v>
      </c>
      <c r="J36" s="159">
        <v>123</v>
      </c>
      <c r="K36" s="159">
        <f t="shared" si="1"/>
        <v>484</v>
      </c>
      <c r="L36" s="160">
        <f t="shared" si="2"/>
        <v>-9</v>
      </c>
      <c r="M36" s="352"/>
      <c r="N36" s="161">
        <f t="shared" si="3"/>
        <v>586.75</v>
      </c>
      <c r="O36" s="162">
        <v>536</v>
      </c>
      <c r="P36" s="163">
        <v>46.25</v>
      </c>
      <c r="Q36" s="164">
        <v>4.5</v>
      </c>
      <c r="R36" s="388"/>
      <c r="S36" s="161">
        <f t="shared" si="4"/>
        <v>579.5</v>
      </c>
      <c r="T36" s="165">
        <v>530</v>
      </c>
      <c r="U36" s="163">
        <v>45</v>
      </c>
      <c r="V36" s="164">
        <v>4.5</v>
      </c>
      <c r="W36" s="357"/>
      <c r="X36" s="149">
        <f t="shared" si="5"/>
        <v>7.8824030677460595</v>
      </c>
      <c r="Y36" s="150">
        <f t="shared" si="6"/>
        <v>7.765314926660914</v>
      </c>
      <c r="Z36" s="151">
        <f t="shared" si="7"/>
        <v>1.1901622718052738</v>
      </c>
      <c r="AA36" s="152">
        <f t="shared" si="8"/>
        <v>1.197314049586777</v>
      </c>
      <c r="AB36" s="215">
        <v>25.95</v>
      </c>
      <c r="AC36" s="166">
        <v>25.47</v>
      </c>
    </row>
    <row r="37" spans="1:29" s="134" customFormat="1" ht="15" customHeight="1">
      <c r="A37" s="153" t="s">
        <v>23</v>
      </c>
      <c r="B37" s="167" t="s">
        <v>86</v>
      </c>
      <c r="C37" s="167" t="s">
        <v>87</v>
      </c>
      <c r="D37" s="155">
        <v>504</v>
      </c>
      <c r="E37" s="156">
        <v>515</v>
      </c>
      <c r="F37" s="157">
        <f t="shared" si="0"/>
        <v>11</v>
      </c>
      <c r="G37" s="158">
        <v>112</v>
      </c>
      <c r="H37" s="159">
        <v>120</v>
      </c>
      <c r="I37" s="159">
        <v>138</v>
      </c>
      <c r="J37" s="159">
        <v>128</v>
      </c>
      <c r="K37" s="159">
        <f t="shared" si="1"/>
        <v>498</v>
      </c>
      <c r="L37" s="160">
        <f t="shared" si="2"/>
        <v>-6</v>
      </c>
      <c r="M37" s="352"/>
      <c r="N37" s="161">
        <f t="shared" si="3"/>
        <v>601.5</v>
      </c>
      <c r="O37" s="162">
        <v>549</v>
      </c>
      <c r="P37" s="163">
        <v>46.5</v>
      </c>
      <c r="Q37" s="164">
        <v>6</v>
      </c>
      <c r="R37" s="388"/>
      <c r="S37" s="161">
        <f t="shared" si="4"/>
        <v>606.5</v>
      </c>
      <c r="T37" s="165">
        <v>555</v>
      </c>
      <c r="U37" s="163">
        <v>45.5</v>
      </c>
      <c r="V37" s="164">
        <v>6</v>
      </c>
      <c r="W37" s="357"/>
      <c r="X37" s="149">
        <f t="shared" si="5"/>
        <v>7.73067331670823</v>
      </c>
      <c r="Y37" s="150">
        <f t="shared" si="6"/>
        <v>7.502061005770816</v>
      </c>
      <c r="Z37" s="151">
        <f t="shared" si="7"/>
        <v>1.193452380952381</v>
      </c>
      <c r="AA37" s="152">
        <f t="shared" si="8"/>
        <v>1.2178714859437751</v>
      </c>
      <c r="AB37" s="215">
        <v>25.2</v>
      </c>
      <c r="AC37" s="166">
        <v>24.9</v>
      </c>
    </row>
    <row r="38" spans="1:29" s="134" customFormat="1" ht="15" customHeight="1">
      <c r="A38" s="153" t="s">
        <v>24</v>
      </c>
      <c r="B38" s="167" t="s">
        <v>88</v>
      </c>
      <c r="C38" s="167" t="s">
        <v>89</v>
      </c>
      <c r="D38" s="155">
        <v>479</v>
      </c>
      <c r="E38" s="156">
        <v>474</v>
      </c>
      <c r="F38" s="157">
        <f t="shared" si="0"/>
        <v>-5</v>
      </c>
      <c r="G38" s="158">
        <v>140</v>
      </c>
      <c r="H38" s="159">
        <v>135</v>
      </c>
      <c r="I38" s="159">
        <v>116</v>
      </c>
      <c r="J38" s="159">
        <v>114</v>
      </c>
      <c r="K38" s="159">
        <f t="shared" si="1"/>
        <v>505</v>
      </c>
      <c r="L38" s="160">
        <f t="shared" si="2"/>
        <v>26</v>
      </c>
      <c r="M38" s="352"/>
      <c r="N38" s="161">
        <f t="shared" si="3"/>
        <v>654.25</v>
      </c>
      <c r="O38" s="162">
        <v>601</v>
      </c>
      <c r="P38" s="163">
        <v>47.75</v>
      </c>
      <c r="Q38" s="164">
        <v>5.5</v>
      </c>
      <c r="R38" s="388"/>
      <c r="S38" s="161">
        <f t="shared" si="4"/>
        <v>688.5</v>
      </c>
      <c r="T38" s="165">
        <v>631</v>
      </c>
      <c r="U38" s="163">
        <v>52</v>
      </c>
      <c r="V38" s="164">
        <v>5.5</v>
      </c>
      <c r="W38" s="357"/>
      <c r="X38" s="149">
        <f t="shared" si="5"/>
        <v>7.298433320596103</v>
      </c>
      <c r="Y38" s="150">
        <f t="shared" si="6"/>
        <v>7.552650689905592</v>
      </c>
      <c r="Z38" s="151">
        <f t="shared" si="7"/>
        <v>1.365866388308977</v>
      </c>
      <c r="AA38" s="152">
        <f t="shared" si="8"/>
        <v>1.3633663366336635</v>
      </c>
      <c r="AB38" s="215">
        <v>22.81</v>
      </c>
      <c r="AC38" s="166">
        <v>22.95</v>
      </c>
    </row>
    <row r="39" spans="1:29" s="134" customFormat="1" ht="15" customHeight="1">
      <c r="A39" s="153" t="s">
        <v>25</v>
      </c>
      <c r="B39" s="167" t="s">
        <v>188</v>
      </c>
      <c r="C39" s="167" t="s">
        <v>91</v>
      </c>
      <c r="D39" s="155">
        <v>271</v>
      </c>
      <c r="E39" s="156">
        <v>269</v>
      </c>
      <c r="F39" s="157">
        <f aca="true" t="shared" si="9" ref="F39:F56">E39-D39</f>
        <v>-2</v>
      </c>
      <c r="G39" s="158">
        <v>69</v>
      </c>
      <c r="H39" s="159">
        <v>58</v>
      </c>
      <c r="I39" s="159">
        <v>72</v>
      </c>
      <c r="J39" s="159">
        <v>72</v>
      </c>
      <c r="K39" s="159">
        <f aca="true" t="shared" si="10" ref="K39:K56">SUM(G39:J39)</f>
        <v>271</v>
      </c>
      <c r="L39" s="160">
        <f aca="true" t="shared" si="11" ref="L39:L56">SUM(K39-D39)</f>
        <v>0</v>
      </c>
      <c r="M39" s="352"/>
      <c r="N39" s="161">
        <f aca="true" t="shared" si="12" ref="N39:N56">SUM(O39:Q39)</f>
        <v>355.5</v>
      </c>
      <c r="O39" s="162">
        <v>325</v>
      </c>
      <c r="P39" s="163">
        <v>29</v>
      </c>
      <c r="Q39" s="164">
        <v>1.5</v>
      </c>
      <c r="R39" s="388"/>
      <c r="S39" s="161">
        <f aca="true" t="shared" si="13" ref="S39:S56">SUM(T39:V39)</f>
        <v>358.5</v>
      </c>
      <c r="T39" s="165">
        <v>329</v>
      </c>
      <c r="U39" s="163">
        <v>28</v>
      </c>
      <c r="V39" s="164">
        <v>1.5</v>
      </c>
      <c r="W39" s="357"/>
      <c r="X39" s="149">
        <f aca="true" t="shared" si="14" ref="X39:X57">P39/N39*100</f>
        <v>8.157524613220815</v>
      </c>
      <c r="Y39" s="150">
        <f aca="true" t="shared" si="15" ref="Y39:Y57">U39/S39*100</f>
        <v>7.810320781032078</v>
      </c>
      <c r="Z39" s="151">
        <f aca="true" t="shared" si="16" ref="Z39:Z57">N39/D39</f>
        <v>1.311808118081181</v>
      </c>
      <c r="AA39" s="152">
        <f aca="true" t="shared" si="17" ref="AA39:AA57">S39/K39</f>
        <v>1.3228782287822878</v>
      </c>
      <c r="AB39" s="215">
        <v>22.58</v>
      </c>
      <c r="AC39" s="166">
        <v>22.58</v>
      </c>
    </row>
    <row r="40" spans="1:29" s="134" customFormat="1" ht="15" customHeight="1">
      <c r="A40" s="153" t="s">
        <v>26</v>
      </c>
      <c r="B40" s="167" t="s">
        <v>92</v>
      </c>
      <c r="C40" s="167" t="s">
        <v>93</v>
      </c>
      <c r="D40" s="155">
        <v>410</v>
      </c>
      <c r="E40" s="156">
        <v>414</v>
      </c>
      <c r="F40" s="157">
        <f t="shared" si="9"/>
        <v>4</v>
      </c>
      <c r="G40" s="158">
        <v>101</v>
      </c>
      <c r="H40" s="159">
        <v>85</v>
      </c>
      <c r="I40" s="159">
        <v>97</v>
      </c>
      <c r="J40" s="159">
        <v>107</v>
      </c>
      <c r="K40" s="159">
        <f t="shared" si="10"/>
        <v>390</v>
      </c>
      <c r="L40" s="160">
        <f t="shared" si="11"/>
        <v>-20</v>
      </c>
      <c r="M40" s="352"/>
      <c r="N40" s="161">
        <f t="shared" si="12"/>
        <v>477.5</v>
      </c>
      <c r="O40" s="162">
        <v>437</v>
      </c>
      <c r="P40" s="163">
        <v>38</v>
      </c>
      <c r="Q40" s="164">
        <v>2.5</v>
      </c>
      <c r="R40" s="388"/>
      <c r="S40" s="161">
        <f t="shared" si="13"/>
        <v>452.5</v>
      </c>
      <c r="T40" s="165">
        <v>415</v>
      </c>
      <c r="U40" s="163">
        <v>35</v>
      </c>
      <c r="V40" s="164">
        <v>2.5</v>
      </c>
      <c r="W40" s="357"/>
      <c r="X40" s="149">
        <f t="shared" si="14"/>
        <v>7.958115183246073</v>
      </c>
      <c r="Y40" s="150">
        <f t="shared" si="15"/>
        <v>7.734806629834254</v>
      </c>
      <c r="Z40" s="151">
        <f t="shared" si="16"/>
        <v>1.1646341463414633</v>
      </c>
      <c r="AA40" s="152">
        <f t="shared" si="17"/>
        <v>1.1602564102564104</v>
      </c>
      <c r="AB40" s="215">
        <v>25.63</v>
      </c>
      <c r="AC40" s="166">
        <v>26</v>
      </c>
    </row>
    <row r="41" spans="1:29" s="134" customFormat="1" ht="15" customHeight="1">
      <c r="A41" s="153" t="s">
        <v>27</v>
      </c>
      <c r="B41" s="167" t="s">
        <v>94</v>
      </c>
      <c r="C41" s="167" t="s">
        <v>93</v>
      </c>
      <c r="D41" s="155">
        <v>230</v>
      </c>
      <c r="E41" s="156">
        <v>230</v>
      </c>
      <c r="F41" s="157">
        <f t="shared" si="9"/>
        <v>0</v>
      </c>
      <c r="G41" s="158">
        <v>67</v>
      </c>
      <c r="H41" s="159">
        <v>57</v>
      </c>
      <c r="I41" s="159">
        <v>64</v>
      </c>
      <c r="J41" s="159">
        <v>47</v>
      </c>
      <c r="K41" s="159">
        <f t="shared" si="10"/>
        <v>235</v>
      </c>
      <c r="L41" s="160">
        <f t="shared" si="11"/>
        <v>5</v>
      </c>
      <c r="M41" s="352"/>
      <c r="N41" s="161">
        <f t="shared" si="12"/>
        <v>339.75</v>
      </c>
      <c r="O41" s="162">
        <v>312</v>
      </c>
      <c r="P41" s="163">
        <v>26.25</v>
      </c>
      <c r="Q41" s="164">
        <v>1.5</v>
      </c>
      <c r="R41" s="388"/>
      <c r="S41" s="161">
        <f t="shared" si="13"/>
        <v>332.5</v>
      </c>
      <c r="T41" s="165">
        <v>306</v>
      </c>
      <c r="U41" s="163">
        <v>25</v>
      </c>
      <c r="V41" s="164">
        <v>1.5</v>
      </c>
      <c r="W41" s="357"/>
      <c r="X41" s="149">
        <f t="shared" si="14"/>
        <v>7.72626931567329</v>
      </c>
      <c r="Y41" s="150">
        <f t="shared" si="15"/>
        <v>7.518796992481203</v>
      </c>
      <c r="Z41" s="151">
        <f t="shared" si="16"/>
        <v>1.4771739130434782</v>
      </c>
      <c r="AA41" s="152">
        <f t="shared" si="17"/>
        <v>1.4148936170212767</v>
      </c>
      <c r="AB41" s="215">
        <v>20.91</v>
      </c>
      <c r="AC41" s="166">
        <v>21.36</v>
      </c>
    </row>
    <row r="42" spans="1:29" s="134" customFormat="1" ht="15" customHeight="1">
      <c r="A42" s="153" t="s">
        <v>28</v>
      </c>
      <c r="B42" s="167" t="s">
        <v>95</v>
      </c>
      <c r="C42" s="167" t="s">
        <v>96</v>
      </c>
      <c r="D42" s="155">
        <v>463</v>
      </c>
      <c r="E42" s="156">
        <v>449</v>
      </c>
      <c r="F42" s="157">
        <f t="shared" si="9"/>
        <v>-14</v>
      </c>
      <c r="G42" s="158">
        <v>118</v>
      </c>
      <c r="H42" s="159">
        <v>108</v>
      </c>
      <c r="I42" s="159">
        <v>112</v>
      </c>
      <c r="J42" s="159">
        <v>107</v>
      </c>
      <c r="K42" s="159">
        <f t="shared" si="10"/>
        <v>445</v>
      </c>
      <c r="L42" s="160">
        <f t="shared" si="11"/>
        <v>-18</v>
      </c>
      <c r="M42" s="352"/>
      <c r="N42" s="161">
        <f t="shared" si="12"/>
        <v>539</v>
      </c>
      <c r="O42" s="162">
        <v>492</v>
      </c>
      <c r="P42" s="163">
        <v>43.5</v>
      </c>
      <c r="Q42" s="164">
        <v>3.5</v>
      </c>
      <c r="R42" s="388"/>
      <c r="S42" s="161">
        <f t="shared" si="13"/>
        <v>544.5</v>
      </c>
      <c r="T42" s="165">
        <v>499</v>
      </c>
      <c r="U42" s="163">
        <v>42</v>
      </c>
      <c r="V42" s="164">
        <v>3.5</v>
      </c>
      <c r="W42" s="357"/>
      <c r="X42" s="149">
        <f t="shared" si="14"/>
        <v>8.070500927643785</v>
      </c>
      <c r="Y42" s="150">
        <f t="shared" si="15"/>
        <v>7.7134986225895315</v>
      </c>
      <c r="Z42" s="151">
        <f t="shared" si="16"/>
        <v>1.16414686825054</v>
      </c>
      <c r="AA42" s="152">
        <f t="shared" si="17"/>
        <v>1.2235955056179775</v>
      </c>
      <c r="AB42" s="215">
        <v>25.72</v>
      </c>
      <c r="AC42" s="166">
        <v>24.72</v>
      </c>
    </row>
    <row r="43" spans="1:29" s="134" customFormat="1" ht="15" customHeight="1">
      <c r="A43" s="153" t="s">
        <v>45</v>
      </c>
      <c r="B43" s="167" t="s">
        <v>125</v>
      </c>
      <c r="C43" s="167" t="s">
        <v>126</v>
      </c>
      <c r="D43" s="155">
        <v>530</v>
      </c>
      <c r="E43" s="156">
        <v>521</v>
      </c>
      <c r="F43" s="157">
        <f t="shared" si="9"/>
        <v>-9</v>
      </c>
      <c r="G43" s="158">
        <v>150</v>
      </c>
      <c r="H43" s="159">
        <v>127</v>
      </c>
      <c r="I43" s="159">
        <v>132</v>
      </c>
      <c r="J43" s="159">
        <v>131</v>
      </c>
      <c r="K43" s="159">
        <f t="shared" si="10"/>
        <v>540</v>
      </c>
      <c r="L43" s="160">
        <f t="shared" si="11"/>
        <v>10</v>
      </c>
      <c r="M43" s="352"/>
      <c r="N43" s="161">
        <f t="shared" si="12"/>
        <v>627.25</v>
      </c>
      <c r="O43" s="162">
        <v>574</v>
      </c>
      <c r="P43" s="163">
        <v>49.75</v>
      </c>
      <c r="Q43" s="164">
        <v>3.5</v>
      </c>
      <c r="R43" s="388"/>
      <c r="S43" s="161">
        <f t="shared" si="13"/>
        <v>658.5</v>
      </c>
      <c r="T43" s="165">
        <v>604</v>
      </c>
      <c r="U43" s="163">
        <v>51</v>
      </c>
      <c r="V43" s="164">
        <v>3.5</v>
      </c>
      <c r="W43" s="357"/>
      <c r="X43" s="149">
        <f t="shared" si="14"/>
        <v>7.931446791550418</v>
      </c>
      <c r="Y43" s="150">
        <f t="shared" si="15"/>
        <v>7.744874715261959</v>
      </c>
      <c r="Z43" s="151">
        <f t="shared" si="16"/>
        <v>1.183490566037736</v>
      </c>
      <c r="AA43" s="152">
        <f t="shared" si="17"/>
        <v>1.2194444444444446</v>
      </c>
      <c r="AB43" s="215">
        <v>25.24</v>
      </c>
      <c r="AC43" s="166">
        <v>24.55</v>
      </c>
    </row>
    <row r="44" spans="1:29" s="134" customFormat="1" ht="15" customHeight="1">
      <c r="A44" s="153" t="s">
        <v>39</v>
      </c>
      <c r="B44" s="167" t="s">
        <v>115</v>
      </c>
      <c r="C44" s="167" t="s">
        <v>116</v>
      </c>
      <c r="D44" s="155">
        <v>274</v>
      </c>
      <c r="E44" s="156">
        <v>275</v>
      </c>
      <c r="F44" s="157">
        <f t="shared" si="9"/>
        <v>1</v>
      </c>
      <c r="G44" s="158">
        <v>75</v>
      </c>
      <c r="H44" s="159">
        <v>75</v>
      </c>
      <c r="I44" s="159">
        <v>66</v>
      </c>
      <c r="J44" s="159">
        <v>64</v>
      </c>
      <c r="K44" s="159">
        <f t="shared" si="10"/>
        <v>280</v>
      </c>
      <c r="L44" s="160">
        <f t="shared" si="11"/>
        <v>6</v>
      </c>
      <c r="M44" s="352"/>
      <c r="N44" s="161">
        <f t="shared" si="12"/>
        <v>358.5</v>
      </c>
      <c r="O44" s="162">
        <v>327</v>
      </c>
      <c r="P44" s="163">
        <v>30</v>
      </c>
      <c r="Q44" s="164">
        <v>1.5</v>
      </c>
      <c r="R44" s="388"/>
      <c r="S44" s="161">
        <f t="shared" si="13"/>
        <v>361.5</v>
      </c>
      <c r="T44" s="165">
        <v>332</v>
      </c>
      <c r="U44" s="163">
        <v>28</v>
      </c>
      <c r="V44" s="164">
        <v>1.5</v>
      </c>
      <c r="W44" s="357"/>
      <c r="X44" s="149">
        <f t="shared" si="14"/>
        <v>8.368200836820083</v>
      </c>
      <c r="Y44" s="150">
        <f t="shared" si="15"/>
        <v>7.745504840940526</v>
      </c>
      <c r="Z44" s="151">
        <f t="shared" si="16"/>
        <v>1.3083941605839415</v>
      </c>
      <c r="AA44" s="152">
        <f t="shared" si="17"/>
        <v>1.2910714285714286</v>
      </c>
      <c r="AB44" s="215">
        <v>22.83</v>
      </c>
      <c r="AC44" s="166">
        <v>23.33</v>
      </c>
    </row>
    <row r="45" spans="1:29" s="134" customFormat="1" ht="15" customHeight="1">
      <c r="A45" s="153" t="s">
        <v>49</v>
      </c>
      <c r="B45" s="167" t="s">
        <v>132</v>
      </c>
      <c r="C45" s="167" t="s">
        <v>133</v>
      </c>
      <c r="D45" s="155">
        <v>351</v>
      </c>
      <c r="E45" s="156">
        <v>328</v>
      </c>
      <c r="F45" s="157">
        <f t="shared" si="9"/>
        <v>-23</v>
      </c>
      <c r="G45" s="158">
        <v>84</v>
      </c>
      <c r="H45" s="159">
        <v>85</v>
      </c>
      <c r="I45" s="159">
        <v>72</v>
      </c>
      <c r="J45" s="159">
        <v>68</v>
      </c>
      <c r="K45" s="159">
        <f t="shared" si="10"/>
        <v>309</v>
      </c>
      <c r="L45" s="160">
        <f t="shared" si="11"/>
        <v>-42</v>
      </c>
      <c r="M45" s="352"/>
      <c r="N45" s="161">
        <f t="shared" si="12"/>
        <v>427</v>
      </c>
      <c r="O45" s="162">
        <v>390</v>
      </c>
      <c r="P45" s="163">
        <v>34.5</v>
      </c>
      <c r="Q45" s="164">
        <v>2.5</v>
      </c>
      <c r="R45" s="388"/>
      <c r="S45" s="161">
        <f t="shared" si="13"/>
        <v>396.5</v>
      </c>
      <c r="T45" s="165">
        <v>364</v>
      </c>
      <c r="U45" s="163">
        <v>30</v>
      </c>
      <c r="V45" s="164">
        <v>2.5</v>
      </c>
      <c r="W45" s="357"/>
      <c r="X45" s="149">
        <f t="shared" si="14"/>
        <v>8.079625292740047</v>
      </c>
      <c r="Y45" s="150">
        <f t="shared" si="15"/>
        <v>7.566204287515762</v>
      </c>
      <c r="Z45" s="151">
        <f t="shared" si="16"/>
        <v>1.2165242165242165</v>
      </c>
      <c r="AA45" s="152">
        <f t="shared" si="17"/>
        <v>1.2831715210355987</v>
      </c>
      <c r="AB45" s="215">
        <v>25.07</v>
      </c>
      <c r="AC45" s="166">
        <v>23.77</v>
      </c>
    </row>
    <row r="46" spans="1:29" s="134" customFormat="1" ht="15" customHeight="1">
      <c r="A46" s="153" t="s">
        <v>29</v>
      </c>
      <c r="B46" s="167" t="s">
        <v>97</v>
      </c>
      <c r="C46" s="167" t="s">
        <v>98</v>
      </c>
      <c r="D46" s="155">
        <v>266</v>
      </c>
      <c r="E46" s="156">
        <v>290</v>
      </c>
      <c r="F46" s="157">
        <f t="shared" si="9"/>
        <v>24</v>
      </c>
      <c r="G46" s="158">
        <v>75</v>
      </c>
      <c r="H46" s="159">
        <v>80</v>
      </c>
      <c r="I46" s="159">
        <v>70</v>
      </c>
      <c r="J46" s="159">
        <v>73</v>
      </c>
      <c r="K46" s="159">
        <f t="shared" si="10"/>
        <v>298</v>
      </c>
      <c r="L46" s="160">
        <f t="shared" si="11"/>
        <v>32</v>
      </c>
      <c r="M46" s="352"/>
      <c r="N46" s="161">
        <f t="shared" si="12"/>
        <v>354.5</v>
      </c>
      <c r="O46" s="162">
        <v>326</v>
      </c>
      <c r="P46" s="163">
        <v>26</v>
      </c>
      <c r="Q46" s="164">
        <v>2.5</v>
      </c>
      <c r="R46" s="388"/>
      <c r="S46" s="161">
        <f t="shared" si="13"/>
        <v>357.5</v>
      </c>
      <c r="T46" s="165">
        <v>328</v>
      </c>
      <c r="U46" s="163">
        <v>27</v>
      </c>
      <c r="V46" s="164">
        <v>2.5</v>
      </c>
      <c r="W46" s="357"/>
      <c r="X46" s="149">
        <f t="shared" si="14"/>
        <v>7.334273624823695</v>
      </c>
      <c r="Y46" s="150">
        <f t="shared" si="15"/>
        <v>7.5524475524475525</v>
      </c>
      <c r="Z46" s="151">
        <f t="shared" si="16"/>
        <v>1.3327067669172932</v>
      </c>
      <c r="AA46" s="152">
        <f t="shared" si="17"/>
        <v>1.1996644295302012</v>
      </c>
      <c r="AB46" s="215">
        <v>22.17</v>
      </c>
      <c r="AC46" s="166">
        <v>24.83</v>
      </c>
    </row>
    <row r="47" spans="1:29" s="134" customFormat="1" ht="15" customHeight="1">
      <c r="A47" s="153" t="s">
        <v>57</v>
      </c>
      <c r="B47" s="167" t="s">
        <v>146</v>
      </c>
      <c r="C47" s="167" t="s">
        <v>147</v>
      </c>
      <c r="D47" s="155">
        <v>739</v>
      </c>
      <c r="E47" s="156">
        <v>713</v>
      </c>
      <c r="F47" s="157">
        <f t="shared" si="9"/>
        <v>-26</v>
      </c>
      <c r="G47" s="158">
        <v>163</v>
      </c>
      <c r="H47" s="159">
        <v>177</v>
      </c>
      <c r="I47" s="159">
        <v>186</v>
      </c>
      <c r="J47" s="159">
        <v>179</v>
      </c>
      <c r="K47" s="159">
        <f t="shared" si="10"/>
        <v>705</v>
      </c>
      <c r="L47" s="160">
        <f t="shared" si="11"/>
        <v>-34</v>
      </c>
      <c r="M47" s="352"/>
      <c r="N47" s="161">
        <f t="shared" si="12"/>
        <v>914.5</v>
      </c>
      <c r="O47" s="162">
        <v>838</v>
      </c>
      <c r="P47" s="163">
        <v>66.5</v>
      </c>
      <c r="Q47" s="164">
        <v>10</v>
      </c>
      <c r="R47" s="388"/>
      <c r="S47" s="161">
        <f t="shared" si="13"/>
        <v>919</v>
      </c>
      <c r="T47" s="165">
        <v>842</v>
      </c>
      <c r="U47" s="163">
        <v>67</v>
      </c>
      <c r="V47" s="164">
        <v>10</v>
      </c>
      <c r="W47" s="357"/>
      <c r="X47" s="149">
        <f t="shared" si="14"/>
        <v>7.2717331875341715</v>
      </c>
      <c r="Y47" s="150">
        <f t="shared" si="15"/>
        <v>7.290533188248095</v>
      </c>
      <c r="Z47" s="151">
        <f t="shared" si="16"/>
        <v>1.2374830852503382</v>
      </c>
      <c r="AA47" s="152">
        <f t="shared" si="17"/>
        <v>1.3035460992907801</v>
      </c>
      <c r="AB47" s="215">
        <v>24.63</v>
      </c>
      <c r="AC47" s="166">
        <v>23.5</v>
      </c>
    </row>
    <row r="48" spans="1:29" s="134" customFormat="1" ht="15" customHeight="1">
      <c r="A48" s="153" t="s">
        <v>36</v>
      </c>
      <c r="B48" s="167" t="s">
        <v>109</v>
      </c>
      <c r="C48" s="167" t="s">
        <v>110</v>
      </c>
      <c r="D48" s="155">
        <v>341</v>
      </c>
      <c r="E48" s="156">
        <v>345</v>
      </c>
      <c r="F48" s="157">
        <f t="shared" si="9"/>
        <v>4</v>
      </c>
      <c r="G48" s="158">
        <v>115</v>
      </c>
      <c r="H48" s="159">
        <v>94</v>
      </c>
      <c r="I48" s="159">
        <v>87</v>
      </c>
      <c r="J48" s="159">
        <v>80</v>
      </c>
      <c r="K48" s="159">
        <f t="shared" si="10"/>
        <v>376</v>
      </c>
      <c r="L48" s="160">
        <f t="shared" si="11"/>
        <v>35</v>
      </c>
      <c r="M48" s="352"/>
      <c r="N48" s="161">
        <f t="shared" si="12"/>
        <v>423</v>
      </c>
      <c r="O48" s="162">
        <v>388</v>
      </c>
      <c r="P48" s="163">
        <v>31.5</v>
      </c>
      <c r="Q48" s="164">
        <v>3.5</v>
      </c>
      <c r="R48" s="388"/>
      <c r="S48" s="161">
        <f t="shared" si="13"/>
        <v>455.5</v>
      </c>
      <c r="T48" s="165">
        <v>418</v>
      </c>
      <c r="U48" s="163">
        <v>34</v>
      </c>
      <c r="V48" s="164">
        <v>3.5</v>
      </c>
      <c r="W48" s="357"/>
      <c r="X48" s="149">
        <f t="shared" si="14"/>
        <v>7.446808510638298</v>
      </c>
      <c r="Y48" s="150">
        <f t="shared" si="15"/>
        <v>7.4643249176728865</v>
      </c>
      <c r="Z48" s="151">
        <f t="shared" si="16"/>
        <v>1.2404692082111437</v>
      </c>
      <c r="AA48" s="152">
        <f t="shared" si="17"/>
        <v>1.211436170212766</v>
      </c>
      <c r="AB48" s="215">
        <v>24.36</v>
      </c>
      <c r="AC48" s="166">
        <v>25.07</v>
      </c>
    </row>
    <row r="49" spans="1:29" s="134" customFormat="1" ht="15" customHeight="1">
      <c r="A49" s="153" t="s">
        <v>42</v>
      </c>
      <c r="B49" s="167" t="s">
        <v>121</v>
      </c>
      <c r="C49" s="167" t="s">
        <v>102</v>
      </c>
      <c r="D49" s="155">
        <v>491</v>
      </c>
      <c r="E49" s="156">
        <v>500</v>
      </c>
      <c r="F49" s="157">
        <f t="shared" si="9"/>
        <v>9</v>
      </c>
      <c r="G49" s="158">
        <v>121</v>
      </c>
      <c r="H49" s="159">
        <v>138</v>
      </c>
      <c r="I49" s="159">
        <v>103</v>
      </c>
      <c r="J49" s="159">
        <v>128</v>
      </c>
      <c r="K49" s="159">
        <f t="shared" si="10"/>
        <v>490</v>
      </c>
      <c r="L49" s="160">
        <f t="shared" si="11"/>
        <v>-1</v>
      </c>
      <c r="M49" s="352"/>
      <c r="N49" s="161">
        <f t="shared" si="12"/>
        <v>569</v>
      </c>
      <c r="O49" s="162">
        <v>520</v>
      </c>
      <c r="P49" s="163">
        <v>44.5</v>
      </c>
      <c r="Q49" s="164">
        <v>4.5</v>
      </c>
      <c r="R49" s="388"/>
      <c r="S49" s="161">
        <f t="shared" si="13"/>
        <v>571.5</v>
      </c>
      <c r="T49" s="165">
        <v>523</v>
      </c>
      <c r="U49" s="163">
        <v>44</v>
      </c>
      <c r="V49" s="164">
        <v>4.5</v>
      </c>
      <c r="W49" s="357"/>
      <c r="X49" s="149">
        <f t="shared" si="14"/>
        <v>7.820738137082602</v>
      </c>
      <c r="Y49" s="150">
        <f t="shared" si="15"/>
        <v>7.699037620297462</v>
      </c>
      <c r="Z49" s="151">
        <f t="shared" si="16"/>
        <v>1.1588594704684319</v>
      </c>
      <c r="AA49" s="152">
        <f t="shared" si="17"/>
        <v>1.166326530612245</v>
      </c>
      <c r="AB49" s="215">
        <v>25.84</v>
      </c>
      <c r="AC49" s="166">
        <v>25.79</v>
      </c>
    </row>
    <row r="50" spans="1:29" s="134" customFormat="1" ht="15" customHeight="1">
      <c r="A50" s="153" t="s">
        <v>30</v>
      </c>
      <c r="B50" s="167" t="s">
        <v>99</v>
      </c>
      <c r="C50" s="167" t="s">
        <v>100</v>
      </c>
      <c r="D50" s="155">
        <v>297</v>
      </c>
      <c r="E50" s="156">
        <v>294</v>
      </c>
      <c r="F50" s="157">
        <f t="shared" si="9"/>
        <v>-3</v>
      </c>
      <c r="G50" s="158">
        <v>72</v>
      </c>
      <c r="H50" s="159">
        <v>72</v>
      </c>
      <c r="I50" s="159">
        <v>76</v>
      </c>
      <c r="J50" s="159">
        <v>62</v>
      </c>
      <c r="K50" s="159">
        <f t="shared" si="10"/>
        <v>282</v>
      </c>
      <c r="L50" s="160">
        <f t="shared" si="11"/>
        <v>-15</v>
      </c>
      <c r="M50" s="352"/>
      <c r="N50" s="161">
        <f t="shared" si="12"/>
        <v>384.25</v>
      </c>
      <c r="O50" s="162">
        <v>352</v>
      </c>
      <c r="P50" s="163">
        <v>31.75</v>
      </c>
      <c r="Q50" s="164">
        <v>0.5</v>
      </c>
      <c r="R50" s="388"/>
      <c r="S50" s="161">
        <f t="shared" si="13"/>
        <v>363.5</v>
      </c>
      <c r="T50" s="165">
        <v>334</v>
      </c>
      <c r="U50" s="163">
        <v>29</v>
      </c>
      <c r="V50" s="164">
        <v>0.5</v>
      </c>
      <c r="W50" s="357"/>
      <c r="X50" s="149">
        <f t="shared" si="14"/>
        <v>8.26284970722186</v>
      </c>
      <c r="Y50" s="150">
        <f t="shared" si="15"/>
        <v>7.977991746905088</v>
      </c>
      <c r="Z50" s="151">
        <f t="shared" si="16"/>
        <v>1.2937710437710437</v>
      </c>
      <c r="AA50" s="152">
        <f t="shared" si="17"/>
        <v>1.2890070921985815</v>
      </c>
      <c r="AB50" s="215">
        <v>22.85</v>
      </c>
      <c r="AC50" s="166">
        <v>23.5</v>
      </c>
    </row>
    <row r="51" spans="1:29" s="134" customFormat="1" ht="15" customHeight="1">
      <c r="A51" s="153" t="s">
        <v>31</v>
      </c>
      <c r="B51" s="167" t="s">
        <v>101</v>
      </c>
      <c r="C51" s="167" t="s">
        <v>102</v>
      </c>
      <c r="D51" s="155">
        <v>395</v>
      </c>
      <c r="E51" s="156">
        <v>377</v>
      </c>
      <c r="F51" s="157">
        <f t="shared" si="9"/>
        <v>-18</v>
      </c>
      <c r="G51" s="158">
        <v>81</v>
      </c>
      <c r="H51" s="159">
        <v>85</v>
      </c>
      <c r="I51" s="159">
        <v>93</v>
      </c>
      <c r="J51" s="159">
        <v>100</v>
      </c>
      <c r="K51" s="159">
        <f t="shared" si="10"/>
        <v>359</v>
      </c>
      <c r="L51" s="160">
        <f t="shared" si="11"/>
        <v>-36</v>
      </c>
      <c r="M51" s="352"/>
      <c r="N51" s="161">
        <f t="shared" si="12"/>
        <v>508.25</v>
      </c>
      <c r="O51" s="162">
        <v>465</v>
      </c>
      <c r="P51" s="163">
        <v>40.75</v>
      </c>
      <c r="Q51" s="164">
        <v>2.5</v>
      </c>
      <c r="R51" s="388"/>
      <c r="S51" s="161">
        <f t="shared" si="13"/>
        <v>483.5</v>
      </c>
      <c r="T51" s="165">
        <v>443</v>
      </c>
      <c r="U51" s="163">
        <v>38</v>
      </c>
      <c r="V51" s="164">
        <v>2.5</v>
      </c>
      <c r="W51" s="357"/>
      <c r="X51" s="149">
        <f t="shared" si="14"/>
        <v>8.017707820954255</v>
      </c>
      <c r="Y51" s="150">
        <f t="shared" si="15"/>
        <v>7.859358841778697</v>
      </c>
      <c r="Z51" s="151">
        <f t="shared" si="16"/>
        <v>1.2867088607594936</v>
      </c>
      <c r="AA51" s="152">
        <f t="shared" si="17"/>
        <v>1.3467966573816157</v>
      </c>
      <c r="AB51" s="215">
        <v>23.24</v>
      </c>
      <c r="AC51" s="166">
        <v>22.44</v>
      </c>
    </row>
    <row r="52" spans="1:29" s="134" customFormat="1" ht="15" customHeight="1">
      <c r="A52" s="153" t="s">
        <v>38</v>
      </c>
      <c r="B52" s="167" t="s">
        <v>113</v>
      </c>
      <c r="C52" s="167" t="s">
        <v>114</v>
      </c>
      <c r="D52" s="155">
        <v>438</v>
      </c>
      <c r="E52" s="156">
        <v>443</v>
      </c>
      <c r="F52" s="157">
        <f t="shared" si="9"/>
        <v>5</v>
      </c>
      <c r="G52" s="158">
        <v>132</v>
      </c>
      <c r="H52" s="159">
        <v>101</v>
      </c>
      <c r="I52" s="159">
        <v>115</v>
      </c>
      <c r="J52" s="159">
        <v>108</v>
      </c>
      <c r="K52" s="159">
        <f t="shared" si="10"/>
        <v>456</v>
      </c>
      <c r="L52" s="160">
        <f t="shared" si="11"/>
        <v>18</v>
      </c>
      <c r="M52" s="352"/>
      <c r="N52" s="161">
        <f t="shared" si="12"/>
        <v>590.75</v>
      </c>
      <c r="O52" s="162">
        <v>540</v>
      </c>
      <c r="P52" s="163">
        <v>44.25</v>
      </c>
      <c r="Q52" s="164">
        <v>6.5</v>
      </c>
      <c r="R52" s="388"/>
      <c r="S52" s="161">
        <f t="shared" si="13"/>
        <v>621.5</v>
      </c>
      <c r="T52" s="165">
        <v>569</v>
      </c>
      <c r="U52" s="163">
        <v>46</v>
      </c>
      <c r="V52" s="164">
        <v>6.5</v>
      </c>
      <c r="W52" s="357"/>
      <c r="X52" s="149">
        <f t="shared" si="14"/>
        <v>7.490478205670757</v>
      </c>
      <c r="Y52" s="150">
        <f t="shared" si="15"/>
        <v>7.401448109412712</v>
      </c>
      <c r="Z52" s="151">
        <f t="shared" si="16"/>
        <v>1.3487442922374429</v>
      </c>
      <c r="AA52" s="152">
        <f t="shared" si="17"/>
        <v>1.3629385964912282</v>
      </c>
      <c r="AB52" s="215">
        <v>23.05</v>
      </c>
      <c r="AC52" s="166">
        <v>22.8</v>
      </c>
    </row>
    <row r="53" spans="1:29" s="134" customFormat="1" ht="15" customHeight="1">
      <c r="A53" s="153" t="s">
        <v>50</v>
      </c>
      <c r="B53" s="167" t="s">
        <v>134</v>
      </c>
      <c r="C53" s="167" t="s">
        <v>135</v>
      </c>
      <c r="D53" s="155">
        <v>337</v>
      </c>
      <c r="E53" s="156">
        <v>334</v>
      </c>
      <c r="F53" s="157">
        <f t="shared" si="9"/>
        <v>-3</v>
      </c>
      <c r="G53" s="158">
        <v>80</v>
      </c>
      <c r="H53" s="159">
        <v>76</v>
      </c>
      <c r="I53" s="159">
        <v>88</v>
      </c>
      <c r="J53" s="159">
        <v>84</v>
      </c>
      <c r="K53" s="159">
        <f t="shared" si="10"/>
        <v>328</v>
      </c>
      <c r="L53" s="160">
        <f t="shared" si="11"/>
        <v>-9</v>
      </c>
      <c r="M53" s="352"/>
      <c r="N53" s="161">
        <f t="shared" si="12"/>
        <v>460.75</v>
      </c>
      <c r="O53" s="162">
        <v>421</v>
      </c>
      <c r="P53" s="163">
        <v>36.25</v>
      </c>
      <c r="Q53" s="164">
        <v>3.5</v>
      </c>
      <c r="R53" s="388"/>
      <c r="S53" s="161">
        <f t="shared" si="13"/>
        <v>464.5</v>
      </c>
      <c r="T53" s="165">
        <v>426</v>
      </c>
      <c r="U53" s="163">
        <v>35</v>
      </c>
      <c r="V53" s="164">
        <v>3.5</v>
      </c>
      <c r="W53" s="357"/>
      <c r="X53" s="149">
        <f t="shared" si="14"/>
        <v>7.867607162235486</v>
      </c>
      <c r="Y53" s="150">
        <f t="shared" si="15"/>
        <v>7.534983853606028</v>
      </c>
      <c r="Z53" s="151">
        <f t="shared" si="16"/>
        <v>1.3672106824925816</v>
      </c>
      <c r="AA53" s="152">
        <f t="shared" si="17"/>
        <v>1.416158536585366</v>
      </c>
      <c r="AB53" s="215">
        <v>22.47</v>
      </c>
      <c r="AC53" s="166">
        <v>21.87</v>
      </c>
    </row>
    <row r="54" spans="1:29" s="134" customFormat="1" ht="15" customHeight="1">
      <c r="A54" s="153" t="s">
        <v>51</v>
      </c>
      <c r="B54" s="167" t="s">
        <v>187</v>
      </c>
      <c r="C54" s="167" t="s">
        <v>137</v>
      </c>
      <c r="D54" s="155">
        <v>390</v>
      </c>
      <c r="E54" s="156">
        <v>402</v>
      </c>
      <c r="F54" s="157">
        <f t="shared" si="9"/>
        <v>12</v>
      </c>
      <c r="G54" s="158">
        <v>80</v>
      </c>
      <c r="H54" s="159">
        <v>102</v>
      </c>
      <c r="I54" s="159">
        <v>84</v>
      </c>
      <c r="J54" s="159">
        <v>103</v>
      </c>
      <c r="K54" s="159">
        <f t="shared" si="10"/>
        <v>369</v>
      </c>
      <c r="L54" s="160">
        <f t="shared" si="11"/>
        <v>-21</v>
      </c>
      <c r="M54" s="352"/>
      <c r="N54" s="161">
        <f t="shared" si="12"/>
        <v>474.5</v>
      </c>
      <c r="O54" s="162">
        <v>433</v>
      </c>
      <c r="P54" s="163">
        <v>38</v>
      </c>
      <c r="Q54" s="164">
        <v>3.5</v>
      </c>
      <c r="R54" s="388"/>
      <c r="S54" s="161">
        <f t="shared" si="13"/>
        <v>449.5</v>
      </c>
      <c r="T54" s="165">
        <v>412</v>
      </c>
      <c r="U54" s="163">
        <v>34</v>
      </c>
      <c r="V54" s="164">
        <v>3.5</v>
      </c>
      <c r="W54" s="357"/>
      <c r="X54" s="149">
        <f t="shared" si="14"/>
        <v>8.008429926238145</v>
      </c>
      <c r="Y54" s="150">
        <f t="shared" si="15"/>
        <v>7.563959955506118</v>
      </c>
      <c r="Z54" s="151">
        <f t="shared" si="16"/>
        <v>1.2166666666666666</v>
      </c>
      <c r="AA54" s="152">
        <f t="shared" si="17"/>
        <v>1.2181571815718157</v>
      </c>
      <c r="AB54" s="215">
        <v>24.25</v>
      </c>
      <c r="AC54" s="166">
        <v>24.5</v>
      </c>
    </row>
    <row r="55" spans="1:29" s="134" customFormat="1" ht="15" customHeight="1">
      <c r="A55" s="153" t="s">
        <v>37</v>
      </c>
      <c r="B55" s="167" t="s">
        <v>111</v>
      </c>
      <c r="C55" s="167" t="s">
        <v>112</v>
      </c>
      <c r="D55" s="155">
        <v>603</v>
      </c>
      <c r="E55" s="156">
        <v>615</v>
      </c>
      <c r="F55" s="157">
        <f t="shared" si="9"/>
        <v>12</v>
      </c>
      <c r="G55" s="158">
        <v>147</v>
      </c>
      <c r="H55" s="159">
        <v>151</v>
      </c>
      <c r="I55" s="159">
        <v>148</v>
      </c>
      <c r="J55" s="159">
        <v>149</v>
      </c>
      <c r="K55" s="159">
        <f t="shared" si="10"/>
        <v>595</v>
      </c>
      <c r="L55" s="160">
        <f t="shared" si="11"/>
        <v>-8</v>
      </c>
      <c r="M55" s="352"/>
      <c r="N55" s="161">
        <f t="shared" si="12"/>
        <v>722.5</v>
      </c>
      <c r="O55" s="162">
        <v>661</v>
      </c>
      <c r="P55" s="163">
        <v>56</v>
      </c>
      <c r="Q55" s="164">
        <v>5.5</v>
      </c>
      <c r="R55" s="388"/>
      <c r="S55" s="161">
        <f t="shared" si="13"/>
        <v>728.5</v>
      </c>
      <c r="T55" s="165">
        <v>668</v>
      </c>
      <c r="U55" s="163">
        <v>55</v>
      </c>
      <c r="V55" s="164">
        <v>5.5</v>
      </c>
      <c r="W55" s="357"/>
      <c r="X55" s="149">
        <f t="shared" si="14"/>
        <v>7.750865051903114</v>
      </c>
      <c r="Y55" s="150">
        <f t="shared" si="15"/>
        <v>7.549759780370624</v>
      </c>
      <c r="Z55" s="151">
        <f t="shared" si="16"/>
        <v>1.1981757877280266</v>
      </c>
      <c r="AA55" s="152">
        <f t="shared" si="17"/>
        <v>1.2243697478991598</v>
      </c>
      <c r="AB55" s="215">
        <v>25.13</v>
      </c>
      <c r="AC55" s="166">
        <v>24.79</v>
      </c>
    </row>
    <row r="56" spans="1:29" s="134" customFormat="1" ht="15" customHeight="1" thickBot="1">
      <c r="A56" s="170" t="s">
        <v>32</v>
      </c>
      <c r="B56" s="171" t="s">
        <v>103</v>
      </c>
      <c r="C56" s="171" t="s">
        <v>104</v>
      </c>
      <c r="D56" s="172">
        <v>397</v>
      </c>
      <c r="E56" s="173">
        <v>389</v>
      </c>
      <c r="F56" s="174">
        <f t="shared" si="9"/>
        <v>-8</v>
      </c>
      <c r="G56" s="175">
        <v>94</v>
      </c>
      <c r="H56" s="176">
        <v>108</v>
      </c>
      <c r="I56" s="176">
        <v>96</v>
      </c>
      <c r="J56" s="176">
        <v>90</v>
      </c>
      <c r="K56" s="177">
        <f t="shared" si="10"/>
        <v>388</v>
      </c>
      <c r="L56" s="178">
        <f t="shared" si="11"/>
        <v>-9</v>
      </c>
      <c r="M56" s="352"/>
      <c r="N56" s="179">
        <f t="shared" si="12"/>
        <v>504.25</v>
      </c>
      <c r="O56" s="180">
        <v>459</v>
      </c>
      <c r="P56" s="181">
        <v>41.75</v>
      </c>
      <c r="Q56" s="182">
        <v>3.5</v>
      </c>
      <c r="R56" s="388"/>
      <c r="S56" s="161">
        <f t="shared" si="13"/>
        <v>479.5</v>
      </c>
      <c r="T56" s="183">
        <v>440</v>
      </c>
      <c r="U56" s="181">
        <v>36</v>
      </c>
      <c r="V56" s="182">
        <v>3.5</v>
      </c>
      <c r="W56" s="357"/>
      <c r="X56" s="184">
        <f t="shared" si="14"/>
        <v>8.279623202776401</v>
      </c>
      <c r="Y56" s="185">
        <f t="shared" si="15"/>
        <v>7.5078206465067785</v>
      </c>
      <c r="Z56" s="186">
        <f t="shared" si="16"/>
        <v>1.2701511335012594</v>
      </c>
      <c r="AA56" s="187">
        <f t="shared" si="17"/>
        <v>1.2358247422680413</v>
      </c>
      <c r="AB56" s="216">
        <v>23.35</v>
      </c>
      <c r="AC56" s="213">
        <v>24.25</v>
      </c>
    </row>
    <row r="57" spans="1:29" s="134" customFormat="1" ht="27" customHeight="1" thickBot="1">
      <c r="A57" s="420" t="s">
        <v>5</v>
      </c>
      <c r="B57" s="421"/>
      <c r="C57" s="422"/>
      <c r="D57" s="211">
        <f>SUM(D7:D56)</f>
        <v>20456</v>
      </c>
      <c r="E57" s="201">
        <f>SUM(E7:E56)</f>
        <v>20274</v>
      </c>
      <c r="F57" s="199">
        <f>SUM(E57-D57)</f>
        <v>-182</v>
      </c>
      <c r="G57" s="200">
        <f aca="true" t="shared" si="18" ref="G57:V57">SUM(G7:G56)</f>
        <v>5039</v>
      </c>
      <c r="H57" s="201">
        <f t="shared" si="18"/>
        <v>5091</v>
      </c>
      <c r="I57" s="201">
        <f t="shared" si="18"/>
        <v>4991</v>
      </c>
      <c r="J57" s="201">
        <f t="shared" si="18"/>
        <v>4975</v>
      </c>
      <c r="K57" s="201">
        <f t="shared" si="18"/>
        <v>20096</v>
      </c>
      <c r="L57" s="202">
        <f t="shared" si="18"/>
        <v>-360</v>
      </c>
      <c r="M57" s="353"/>
      <c r="N57" s="203">
        <f t="shared" si="18"/>
        <v>26503.25</v>
      </c>
      <c r="O57" s="204">
        <f t="shared" si="18"/>
        <v>24237</v>
      </c>
      <c r="P57" s="204">
        <f t="shared" si="18"/>
        <v>2039.25</v>
      </c>
      <c r="Q57" s="205">
        <f t="shared" si="18"/>
        <v>227</v>
      </c>
      <c r="R57" s="389"/>
      <c r="S57" s="190">
        <f t="shared" si="18"/>
        <v>26452.5</v>
      </c>
      <c r="T57" s="188">
        <f t="shared" si="18"/>
        <v>24242</v>
      </c>
      <c r="U57" s="191">
        <f t="shared" si="18"/>
        <v>1984</v>
      </c>
      <c r="V57" s="189">
        <f t="shared" si="18"/>
        <v>226.5</v>
      </c>
      <c r="W57" s="358"/>
      <c r="X57" s="206">
        <f t="shared" si="14"/>
        <v>7.694339373473065</v>
      </c>
      <c r="Y57" s="207">
        <f t="shared" si="15"/>
        <v>7.50023627256403</v>
      </c>
      <c r="Z57" s="208">
        <f t="shared" si="16"/>
        <v>1.2956223113023073</v>
      </c>
      <c r="AA57" s="209">
        <f t="shared" si="17"/>
        <v>1.3163067277070064</v>
      </c>
      <c r="AB57" s="217">
        <v>23.73</v>
      </c>
      <c r="AC57" s="210">
        <v>23.5</v>
      </c>
    </row>
    <row r="58" spans="14:21" ht="13.5" thickTop="1">
      <c r="N58" s="132"/>
      <c r="O58" s="132"/>
      <c r="P58" s="132"/>
      <c r="Q58" s="132"/>
      <c r="R58" s="132"/>
      <c r="S58" s="132"/>
      <c r="T58" s="132"/>
      <c r="U58" s="132"/>
    </row>
    <row r="59" spans="14:27" ht="12.75">
      <c r="N59" s="132"/>
      <c r="O59" s="132"/>
      <c r="P59" s="132"/>
      <c r="Q59" s="132"/>
      <c r="R59" s="132"/>
      <c r="S59" s="132"/>
      <c r="T59" s="132"/>
      <c r="U59" s="132"/>
      <c r="AA59" s="79"/>
    </row>
    <row r="60" spans="14:21" ht="12.75">
      <c r="N60" s="132"/>
      <c r="O60" s="132"/>
      <c r="P60" s="132"/>
      <c r="Q60" s="132"/>
      <c r="R60" s="132"/>
      <c r="S60" s="133"/>
      <c r="T60" s="132"/>
      <c r="U60" s="132"/>
    </row>
    <row r="61" spans="14:21" ht="12.75">
      <c r="N61" s="132"/>
      <c r="O61" s="132"/>
      <c r="P61" s="132"/>
      <c r="Q61" s="132"/>
      <c r="R61" s="132"/>
      <c r="S61" s="132"/>
      <c r="T61" s="132"/>
      <c r="U61" s="132"/>
    </row>
    <row r="62" spans="14:21" ht="12.75">
      <c r="N62" s="132"/>
      <c r="O62" s="132"/>
      <c r="P62" s="132"/>
      <c r="Q62" s="132"/>
      <c r="R62" s="132"/>
      <c r="S62" s="132"/>
      <c r="T62" s="132"/>
      <c r="U62" s="132"/>
    </row>
    <row r="63" spans="14:21" ht="12.75">
      <c r="N63" s="132"/>
      <c r="O63" s="132"/>
      <c r="P63" s="132"/>
      <c r="Q63" s="132"/>
      <c r="R63" s="132"/>
      <c r="S63" s="132"/>
      <c r="T63" s="132"/>
      <c r="U63" s="132"/>
    </row>
    <row r="64" spans="14:21" ht="12.75">
      <c r="N64" s="132"/>
      <c r="O64" s="132"/>
      <c r="P64" s="132"/>
      <c r="Q64" s="132"/>
      <c r="R64" s="132"/>
      <c r="S64" s="132"/>
      <c r="T64" s="132"/>
      <c r="U64" s="132"/>
    </row>
    <row r="65" spans="14:21" ht="12.75">
      <c r="N65" s="132"/>
      <c r="O65" s="132"/>
      <c r="P65" s="132"/>
      <c r="Q65" s="132"/>
      <c r="R65" s="132"/>
      <c r="S65" s="132"/>
      <c r="T65" s="132"/>
      <c r="U65" s="132"/>
    </row>
    <row r="66" spans="14:21" ht="12.75">
      <c r="N66" s="132"/>
      <c r="O66" s="132"/>
      <c r="P66" s="132"/>
      <c r="Q66" s="132"/>
      <c r="R66" s="132"/>
      <c r="S66" s="132"/>
      <c r="T66" s="132"/>
      <c r="U66" s="132"/>
    </row>
    <row r="67" spans="14:21" ht="12.75">
      <c r="N67" s="132"/>
      <c r="O67" s="132"/>
      <c r="P67" s="132"/>
      <c r="Q67" s="132"/>
      <c r="R67" s="132"/>
      <c r="S67" s="132"/>
      <c r="T67" s="132"/>
      <c r="U67" s="132"/>
    </row>
    <row r="68" spans="14:21" ht="12.75">
      <c r="N68" s="132"/>
      <c r="O68" s="132"/>
      <c r="P68" s="132"/>
      <c r="Q68" s="132"/>
      <c r="R68" s="132"/>
      <c r="S68" s="132"/>
      <c r="T68" s="132"/>
      <c r="U68" s="132"/>
    </row>
    <row r="69" spans="14:21" ht="12.75">
      <c r="N69" s="132"/>
      <c r="O69" s="132"/>
      <c r="P69" s="132"/>
      <c r="Q69" s="132"/>
      <c r="R69" s="132"/>
      <c r="S69" s="132"/>
      <c r="T69" s="132"/>
      <c r="U69" s="132"/>
    </row>
    <row r="70" spans="14:21" ht="12.75">
      <c r="N70" s="132"/>
      <c r="O70" s="132"/>
      <c r="P70" s="132"/>
      <c r="Q70" s="132"/>
      <c r="R70" s="132"/>
      <c r="S70" s="132"/>
      <c r="T70" s="132"/>
      <c r="U70" s="132"/>
    </row>
    <row r="71" spans="14:21" ht="12.75">
      <c r="N71" s="132"/>
      <c r="O71" s="132"/>
      <c r="P71" s="132"/>
      <c r="Q71" s="132"/>
      <c r="R71" s="132"/>
      <c r="S71" s="132"/>
      <c r="T71" s="132"/>
      <c r="U71" s="132"/>
    </row>
    <row r="72" spans="14:18" ht="12.75">
      <c r="N72" s="132"/>
      <c r="O72" s="132"/>
      <c r="P72" s="132"/>
      <c r="Q72" s="132"/>
      <c r="R72" s="132"/>
    </row>
    <row r="73" spans="14:18" ht="12.75">
      <c r="N73" s="132"/>
      <c r="O73" s="132"/>
      <c r="P73" s="132"/>
      <c r="Q73" s="132"/>
      <c r="R73" s="132"/>
    </row>
    <row r="74" spans="14:18" ht="12.75">
      <c r="N74" s="132"/>
      <c r="O74" s="132"/>
      <c r="P74" s="132"/>
      <c r="Q74" s="132"/>
      <c r="R74" s="132"/>
    </row>
    <row r="75" spans="14:18" ht="12.75">
      <c r="N75" s="132"/>
      <c r="O75" s="132"/>
      <c r="P75" s="132"/>
      <c r="Q75" s="132"/>
      <c r="R75" s="132"/>
    </row>
  </sheetData>
  <sheetProtection/>
  <mergeCells count="31">
    <mergeCell ref="A57:C57"/>
    <mergeCell ref="X5:X6"/>
    <mergeCell ref="O5:O6"/>
    <mergeCell ref="X3:Y4"/>
    <mergeCell ref="P5:P6"/>
    <mergeCell ref="O3:Q4"/>
    <mergeCell ref="R1:R57"/>
    <mergeCell ref="D3:F5"/>
    <mergeCell ref="G3:K5"/>
    <mergeCell ref="T3:V4"/>
    <mergeCell ref="N3:N6"/>
    <mergeCell ref="S3:S6"/>
    <mergeCell ref="N1:Q2"/>
    <mergeCell ref="T5:T6"/>
    <mergeCell ref="M1:M57"/>
    <mergeCell ref="AB5:AB6"/>
    <mergeCell ref="W1:W57"/>
    <mergeCell ref="Z3:AA4"/>
    <mergeCell ref="X1:AC2"/>
    <mergeCell ref="A1:C6"/>
    <mergeCell ref="D1:L2"/>
    <mergeCell ref="U5:U6"/>
    <mergeCell ref="L3:L6"/>
    <mergeCell ref="Q5:Q6"/>
    <mergeCell ref="AB3:AC4"/>
    <mergeCell ref="S1:V2"/>
    <mergeCell ref="AC5:AC6"/>
    <mergeCell ref="AA5:AA6"/>
    <mergeCell ref="Z5:Z6"/>
    <mergeCell ref="Y5:Y6"/>
    <mergeCell ref="V5:V6"/>
  </mergeCells>
  <printOptions/>
  <pageMargins left="0.41" right="0.43" top="0.984251969" bottom="0.984251969" header="0.31" footer="0.4921259845"/>
  <pageSetup fitToHeight="1" fitToWidth="1" horizontalDpi="600" verticalDpi="600" orientation="landscape" paperSize="9" scale="52" r:id="rId1"/>
  <headerFooter alignWithMargins="0">
    <oddHeader>&amp;C&amp;"Arial,Gras"&amp;14C.T.S.D.
26 janvier 2017
REPARTITION DE LA DOTATION HORAIRE DES COLLEGES DE LA SOMME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5"/>
  <sheetViews>
    <sheetView showGridLines="0" zoomScaleSheetLayoutView="100" zoomScalePageLayoutView="0" workbookViewId="0" topLeftCell="D1">
      <selection activeCell="AC61" sqref="AC61"/>
    </sheetView>
  </sheetViews>
  <sheetFormatPr defaultColWidth="11.421875" defaultRowHeight="12.75"/>
  <cols>
    <col min="1" max="1" width="11.28125" style="0" customWidth="1"/>
    <col min="2" max="2" width="27.8515625" style="0" customWidth="1"/>
    <col min="3" max="3" width="29.28125" style="0" customWidth="1"/>
    <col min="4" max="11" width="8.7109375" style="0" customWidth="1"/>
    <col min="12" max="12" width="9.8515625" style="0" customWidth="1"/>
    <col min="13" max="13" width="0.85546875" style="0" customWidth="1"/>
    <col min="14" max="16" width="9.7109375" style="0" customWidth="1"/>
    <col min="17" max="17" width="6.7109375" style="0" customWidth="1"/>
    <col min="18" max="18" width="0.85546875" style="0" customWidth="1"/>
    <col min="19" max="21" width="9.7109375" style="0" customWidth="1"/>
    <col min="22" max="22" width="6.7109375" style="0" customWidth="1"/>
    <col min="23" max="23" width="0.85546875" style="0" customWidth="1"/>
    <col min="24" max="29" width="7.57421875" style="0" customWidth="1"/>
  </cols>
  <sheetData>
    <row r="1" spans="1:29" s="134" customFormat="1" ht="17.25" customHeight="1" thickTop="1">
      <c r="A1" s="366" t="s">
        <v>9</v>
      </c>
      <c r="B1" s="367"/>
      <c r="C1" s="368"/>
      <c r="D1" s="375" t="s">
        <v>200</v>
      </c>
      <c r="E1" s="376"/>
      <c r="F1" s="376"/>
      <c r="G1" s="376"/>
      <c r="H1" s="376"/>
      <c r="I1" s="376"/>
      <c r="J1" s="376"/>
      <c r="K1" s="376"/>
      <c r="L1" s="377"/>
      <c r="M1" s="351"/>
      <c r="N1" s="351" t="s">
        <v>181</v>
      </c>
      <c r="O1" s="413"/>
      <c r="P1" s="413"/>
      <c r="Q1" s="414"/>
      <c r="R1" s="387"/>
      <c r="S1" s="339" t="s">
        <v>194</v>
      </c>
      <c r="T1" s="340"/>
      <c r="U1" s="340"/>
      <c r="V1" s="341"/>
      <c r="W1" s="356"/>
      <c r="X1" s="361" t="s">
        <v>0</v>
      </c>
      <c r="Y1" s="362"/>
      <c r="Z1" s="362"/>
      <c r="AA1" s="362"/>
      <c r="AB1" s="362"/>
      <c r="AC1" s="356"/>
    </row>
    <row r="2" spans="1:29" s="134" customFormat="1" ht="13.5" customHeight="1" thickBot="1">
      <c r="A2" s="369"/>
      <c r="B2" s="370"/>
      <c r="C2" s="371"/>
      <c r="D2" s="378"/>
      <c r="E2" s="379"/>
      <c r="F2" s="379"/>
      <c r="G2" s="379"/>
      <c r="H2" s="379"/>
      <c r="I2" s="379"/>
      <c r="J2" s="379"/>
      <c r="K2" s="379"/>
      <c r="L2" s="380"/>
      <c r="M2" s="352"/>
      <c r="N2" s="415"/>
      <c r="O2" s="416"/>
      <c r="P2" s="416"/>
      <c r="Q2" s="417"/>
      <c r="R2" s="388"/>
      <c r="S2" s="342"/>
      <c r="T2" s="343"/>
      <c r="U2" s="343"/>
      <c r="V2" s="344"/>
      <c r="W2" s="357"/>
      <c r="X2" s="363"/>
      <c r="Y2" s="364"/>
      <c r="Z2" s="364"/>
      <c r="AA2" s="364"/>
      <c r="AB2" s="364"/>
      <c r="AC2" s="365"/>
    </row>
    <row r="3" spans="1:29" s="134" customFormat="1" ht="16.5" customHeight="1">
      <c r="A3" s="369"/>
      <c r="B3" s="370"/>
      <c r="C3" s="371"/>
      <c r="D3" s="390" t="s">
        <v>195</v>
      </c>
      <c r="E3" s="391"/>
      <c r="F3" s="392"/>
      <c r="G3" s="399" t="s">
        <v>196</v>
      </c>
      <c r="H3" s="391"/>
      <c r="I3" s="391"/>
      <c r="J3" s="391"/>
      <c r="K3" s="400"/>
      <c r="L3" s="382" t="s">
        <v>197</v>
      </c>
      <c r="M3" s="352"/>
      <c r="N3" s="407" t="s">
        <v>171</v>
      </c>
      <c r="O3" s="425" t="s">
        <v>8</v>
      </c>
      <c r="P3" s="391"/>
      <c r="Q3" s="336"/>
      <c r="R3" s="388"/>
      <c r="S3" s="410" t="s">
        <v>171</v>
      </c>
      <c r="T3" s="405" t="s">
        <v>8</v>
      </c>
      <c r="U3" s="391"/>
      <c r="V3" s="336"/>
      <c r="W3" s="357"/>
      <c r="X3" s="390" t="s">
        <v>7</v>
      </c>
      <c r="Y3" s="359"/>
      <c r="Z3" s="335" t="s">
        <v>159</v>
      </c>
      <c r="AA3" s="359"/>
      <c r="AB3" s="335" t="s">
        <v>158</v>
      </c>
      <c r="AC3" s="336"/>
    </row>
    <row r="4" spans="1:29" s="134" customFormat="1" ht="16.5" customHeight="1">
      <c r="A4" s="369"/>
      <c r="B4" s="370"/>
      <c r="C4" s="371"/>
      <c r="D4" s="393"/>
      <c r="E4" s="394"/>
      <c r="F4" s="395"/>
      <c r="G4" s="401"/>
      <c r="H4" s="394"/>
      <c r="I4" s="394"/>
      <c r="J4" s="394"/>
      <c r="K4" s="402"/>
      <c r="L4" s="383"/>
      <c r="M4" s="352"/>
      <c r="N4" s="408"/>
      <c r="O4" s="426"/>
      <c r="P4" s="397"/>
      <c r="Q4" s="338"/>
      <c r="R4" s="388"/>
      <c r="S4" s="411"/>
      <c r="T4" s="406"/>
      <c r="U4" s="397"/>
      <c r="V4" s="338"/>
      <c r="W4" s="357"/>
      <c r="X4" s="396"/>
      <c r="Y4" s="360"/>
      <c r="Z4" s="337"/>
      <c r="AA4" s="360"/>
      <c r="AB4" s="337"/>
      <c r="AC4" s="338"/>
    </row>
    <row r="5" spans="1:29" s="134" customFormat="1" ht="27.75" customHeight="1">
      <c r="A5" s="369"/>
      <c r="B5" s="370"/>
      <c r="C5" s="371"/>
      <c r="D5" s="396"/>
      <c r="E5" s="397"/>
      <c r="F5" s="398"/>
      <c r="G5" s="403"/>
      <c r="H5" s="397"/>
      <c r="I5" s="397"/>
      <c r="J5" s="397"/>
      <c r="K5" s="404"/>
      <c r="L5" s="383"/>
      <c r="M5" s="352"/>
      <c r="N5" s="408"/>
      <c r="O5" s="418" t="s">
        <v>2</v>
      </c>
      <c r="P5" s="381" t="s">
        <v>6</v>
      </c>
      <c r="Q5" s="385" t="s">
        <v>182</v>
      </c>
      <c r="R5" s="388"/>
      <c r="S5" s="411"/>
      <c r="T5" s="418" t="s">
        <v>2</v>
      </c>
      <c r="U5" s="381" t="s">
        <v>6</v>
      </c>
      <c r="V5" s="385" t="s">
        <v>182</v>
      </c>
      <c r="W5" s="357"/>
      <c r="X5" s="423" t="s">
        <v>184</v>
      </c>
      <c r="Y5" s="349" t="s">
        <v>199</v>
      </c>
      <c r="Z5" s="423" t="s">
        <v>184</v>
      </c>
      <c r="AA5" s="349" t="s">
        <v>199</v>
      </c>
      <c r="AB5" s="423" t="s">
        <v>184</v>
      </c>
      <c r="AC5" s="345" t="s">
        <v>199</v>
      </c>
    </row>
    <row r="6" spans="1:29" s="134" customFormat="1" ht="18.75" thickBot="1">
      <c r="A6" s="372"/>
      <c r="B6" s="373"/>
      <c r="C6" s="374"/>
      <c r="D6" s="230" t="s">
        <v>3</v>
      </c>
      <c r="E6" s="231" t="s">
        <v>151</v>
      </c>
      <c r="F6" s="232" t="s">
        <v>4</v>
      </c>
      <c r="G6" s="195" t="s">
        <v>190</v>
      </c>
      <c r="H6" s="196" t="s">
        <v>191</v>
      </c>
      <c r="I6" s="196" t="s">
        <v>192</v>
      </c>
      <c r="J6" s="197" t="s">
        <v>193</v>
      </c>
      <c r="K6" s="198" t="s">
        <v>1</v>
      </c>
      <c r="L6" s="384"/>
      <c r="M6" s="352"/>
      <c r="N6" s="409"/>
      <c r="O6" s="419"/>
      <c r="P6" s="348"/>
      <c r="Q6" s="386"/>
      <c r="R6" s="388"/>
      <c r="S6" s="412"/>
      <c r="T6" s="419"/>
      <c r="U6" s="348"/>
      <c r="V6" s="386"/>
      <c r="W6" s="357"/>
      <c r="X6" s="424"/>
      <c r="Y6" s="350"/>
      <c r="Z6" s="424"/>
      <c r="AA6" s="350"/>
      <c r="AB6" s="424"/>
      <c r="AC6" s="346"/>
    </row>
    <row r="7" spans="1:29" s="134" customFormat="1" ht="15" customHeight="1" thickTop="1">
      <c r="A7" s="135" t="s">
        <v>10</v>
      </c>
      <c r="B7" s="136" t="s">
        <v>60</v>
      </c>
      <c r="C7" s="136" t="s">
        <v>61</v>
      </c>
      <c r="D7" s="137">
        <v>666</v>
      </c>
      <c r="E7" s="138">
        <v>681</v>
      </c>
      <c r="F7" s="139">
        <f aca="true" t="shared" si="0" ref="F7:F56">E7-D7</f>
        <v>15</v>
      </c>
      <c r="G7" s="218">
        <v>183.2352087312254</v>
      </c>
      <c r="H7" s="219">
        <v>167</v>
      </c>
      <c r="I7" s="219">
        <v>162</v>
      </c>
      <c r="J7" s="219">
        <v>157</v>
      </c>
      <c r="K7" s="224">
        <f aca="true" t="shared" si="1" ref="K7:K56">SUM(G7:J7)</f>
        <v>669.2352087312254</v>
      </c>
      <c r="L7" s="226">
        <f aca="true" t="shared" si="2" ref="L7:L56">SUM(K7-D7)</f>
        <v>3.2352087312253843</v>
      </c>
      <c r="M7" s="352"/>
      <c r="N7" s="147">
        <f aca="true" t="shared" si="3" ref="N7:N56">SUM(O7:Q7)</f>
        <v>788</v>
      </c>
      <c r="O7" s="144">
        <v>721</v>
      </c>
      <c r="P7" s="145">
        <v>61</v>
      </c>
      <c r="Q7" s="146">
        <v>6</v>
      </c>
      <c r="R7" s="388"/>
      <c r="S7" s="147">
        <f aca="true" t="shared" si="4" ref="S7:S56">SUM(T7:V7)</f>
        <v>760.5</v>
      </c>
      <c r="T7" s="148">
        <v>698</v>
      </c>
      <c r="U7" s="145">
        <v>58.5</v>
      </c>
      <c r="V7" s="146">
        <v>4</v>
      </c>
      <c r="W7" s="357"/>
      <c r="X7" s="149">
        <f aca="true" t="shared" si="5" ref="X7:X57">P7/N7*100</f>
        <v>7.741116751269035</v>
      </c>
      <c r="Y7" s="150">
        <f aca="true" t="shared" si="6" ref="Y7:Y57">U7/S7*100</f>
        <v>7.6923076923076925</v>
      </c>
      <c r="Z7" s="151">
        <f aca="true" t="shared" si="7" ref="Z7:Z57">N7/D7</f>
        <v>1.1831831831831832</v>
      </c>
      <c r="AA7" s="152">
        <f aca="true" t="shared" si="8" ref="AA7:AA57">S7/K7</f>
        <v>1.136371771954138</v>
      </c>
      <c r="AB7" s="214">
        <v>26.26</v>
      </c>
      <c r="AC7" s="212">
        <v>26.76</v>
      </c>
    </row>
    <row r="8" spans="1:29" s="134" customFormat="1" ht="15" customHeight="1">
      <c r="A8" s="153" t="s">
        <v>54</v>
      </c>
      <c r="B8" s="154" t="s">
        <v>60</v>
      </c>
      <c r="C8" s="154" t="s">
        <v>142</v>
      </c>
      <c r="D8" s="155">
        <v>588</v>
      </c>
      <c r="E8" s="156">
        <v>567</v>
      </c>
      <c r="F8" s="157">
        <f t="shared" si="0"/>
        <v>-21</v>
      </c>
      <c r="G8" s="220">
        <v>170.82360836015172</v>
      </c>
      <c r="H8" s="221">
        <v>138.56747346072189</v>
      </c>
      <c r="I8" s="221">
        <v>159</v>
      </c>
      <c r="J8" s="221">
        <v>130</v>
      </c>
      <c r="K8" s="221">
        <f t="shared" si="1"/>
        <v>598.3910818208736</v>
      </c>
      <c r="L8" s="227">
        <f t="shared" si="2"/>
        <v>10.391081820873637</v>
      </c>
      <c r="M8" s="352"/>
      <c r="N8" s="161">
        <f t="shared" si="3"/>
        <v>776.5</v>
      </c>
      <c r="O8" s="162">
        <v>711</v>
      </c>
      <c r="P8" s="163">
        <v>59</v>
      </c>
      <c r="Q8" s="164">
        <v>6.5</v>
      </c>
      <c r="R8" s="388"/>
      <c r="S8" s="161">
        <f t="shared" si="4"/>
        <v>774</v>
      </c>
      <c r="T8" s="165">
        <v>710</v>
      </c>
      <c r="U8" s="163">
        <v>58</v>
      </c>
      <c r="V8" s="164">
        <v>6</v>
      </c>
      <c r="W8" s="357"/>
      <c r="X8" s="149">
        <f t="shared" si="5"/>
        <v>7.598197037990985</v>
      </c>
      <c r="Y8" s="150">
        <f t="shared" si="6"/>
        <v>7.493540051679587</v>
      </c>
      <c r="Z8" s="151">
        <f t="shared" si="7"/>
        <v>1.320578231292517</v>
      </c>
      <c r="AA8" s="152">
        <f t="shared" si="8"/>
        <v>1.293468474905671</v>
      </c>
      <c r="AB8" s="215">
        <v>24.04</v>
      </c>
      <c r="AC8" s="166">
        <v>23.96</v>
      </c>
    </row>
    <row r="9" spans="1:29" s="134" customFormat="1" ht="15" customHeight="1">
      <c r="A9" s="135" t="s">
        <v>11</v>
      </c>
      <c r="B9" s="136" t="s">
        <v>62</v>
      </c>
      <c r="C9" s="136" t="s">
        <v>63</v>
      </c>
      <c r="D9" s="155">
        <v>313</v>
      </c>
      <c r="E9" s="156">
        <v>307</v>
      </c>
      <c r="F9" s="157">
        <f t="shared" si="0"/>
        <v>-6</v>
      </c>
      <c r="G9" s="220">
        <v>74.65873015873017</v>
      </c>
      <c r="H9" s="221">
        <v>73.42702284165699</v>
      </c>
      <c r="I9" s="221">
        <v>77.62917933130699</v>
      </c>
      <c r="J9" s="221">
        <v>76.52110773614321</v>
      </c>
      <c r="K9" s="221">
        <f t="shared" si="1"/>
        <v>302.2360400678374</v>
      </c>
      <c r="L9" s="227">
        <f t="shared" si="2"/>
        <v>-10.763959932162606</v>
      </c>
      <c r="M9" s="352"/>
      <c r="N9" s="161">
        <f t="shared" si="3"/>
        <v>363.5</v>
      </c>
      <c r="O9" s="162">
        <v>333</v>
      </c>
      <c r="P9" s="163">
        <v>29</v>
      </c>
      <c r="Q9" s="164">
        <v>1.5</v>
      </c>
      <c r="R9" s="388"/>
      <c r="S9" s="161">
        <f t="shared" si="4"/>
        <v>363.5</v>
      </c>
      <c r="T9" s="165">
        <v>334</v>
      </c>
      <c r="U9" s="163">
        <v>26.5</v>
      </c>
      <c r="V9" s="164">
        <v>3</v>
      </c>
      <c r="W9" s="357"/>
      <c r="X9" s="149">
        <f t="shared" si="5"/>
        <v>7.977991746905088</v>
      </c>
      <c r="Y9" s="150">
        <f t="shared" si="6"/>
        <v>7.290233837689134</v>
      </c>
      <c r="Z9" s="151">
        <f t="shared" si="7"/>
        <v>1.1613418530351438</v>
      </c>
      <c r="AA9" s="152">
        <f t="shared" si="8"/>
        <v>1.2027023644116426</v>
      </c>
      <c r="AB9" s="215">
        <v>25.77</v>
      </c>
      <c r="AC9" s="166">
        <v>25.25</v>
      </c>
    </row>
    <row r="10" spans="1:29" s="134" customFormat="1" ht="15" customHeight="1">
      <c r="A10" s="153" t="s">
        <v>41</v>
      </c>
      <c r="B10" s="154" t="s">
        <v>119</v>
      </c>
      <c r="C10" s="154" t="s">
        <v>120</v>
      </c>
      <c r="D10" s="155">
        <v>339</v>
      </c>
      <c r="E10" s="156">
        <v>351</v>
      </c>
      <c r="F10" s="157">
        <f t="shared" si="0"/>
        <v>12</v>
      </c>
      <c r="G10" s="220">
        <v>112</v>
      </c>
      <c r="H10" s="221">
        <v>87</v>
      </c>
      <c r="I10" s="221">
        <v>77</v>
      </c>
      <c r="J10" s="221">
        <v>97</v>
      </c>
      <c r="K10" s="221">
        <f t="shared" si="1"/>
        <v>373</v>
      </c>
      <c r="L10" s="227">
        <f t="shared" si="2"/>
        <v>34</v>
      </c>
      <c r="M10" s="352"/>
      <c r="N10" s="161">
        <f t="shared" si="3"/>
        <v>394.5</v>
      </c>
      <c r="O10" s="162">
        <v>362</v>
      </c>
      <c r="P10" s="163">
        <v>30</v>
      </c>
      <c r="Q10" s="164">
        <v>2.5</v>
      </c>
      <c r="R10" s="388"/>
      <c r="S10" s="161">
        <f t="shared" si="4"/>
        <v>419.5</v>
      </c>
      <c r="T10" s="165">
        <v>386</v>
      </c>
      <c r="U10" s="163">
        <v>30.5</v>
      </c>
      <c r="V10" s="164">
        <v>3</v>
      </c>
      <c r="W10" s="357"/>
      <c r="X10" s="149">
        <f t="shared" si="5"/>
        <v>7.604562737642586</v>
      </c>
      <c r="Y10" s="150">
        <f t="shared" si="6"/>
        <v>7.270560190703218</v>
      </c>
      <c r="Z10" s="151">
        <f t="shared" si="7"/>
        <v>1.163716814159292</v>
      </c>
      <c r="AA10" s="152">
        <f t="shared" si="8"/>
        <v>1.1246648793565683</v>
      </c>
      <c r="AB10" s="215">
        <v>23.64</v>
      </c>
      <c r="AC10" s="166">
        <v>26.64</v>
      </c>
    </row>
    <row r="11" spans="1:29" s="134" customFormat="1" ht="15" customHeight="1">
      <c r="A11" s="135" t="s">
        <v>12</v>
      </c>
      <c r="B11" s="136" t="s">
        <v>64</v>
      </c>
      <c r="C11" s="136" t="s">
        <v>65</v>
      </c>
      <c r="D11" s="155">
        <v>426</v>
      </c>
      <c r="E11" s="156">
        <v>448</v>
      </c>
      <c r="F11" s="157">
        <f t="shared" si="0"/>
        <v>22</v>
      </c>
      <c r="G11" s="220">
        <v>111.22686285186286</v>
      </c>
      <c r="H11" s="221">
        <v>113.16437619757292</v>
      </c>
      <c r="I11" s="221">
        <v>117</v>
      </c>
      <c r="J11" s="221">
        <v>104</v>
      </c>
      <c r="K11" s="221">
        <f t="shared" si="1"/>
        <v>445.3912390494358</v>
      </c>
      <c r="L11" s="227">
        <f t="shared" si="2"/>
        <v>19.391239049435796</v>
      </c>
      <c r="M11" s="352"/>
      <c r="N11" s="161">
        <f t="shared" si="3"/>
        <v>478.5</v>
      </c>
      <c r="O11" s="162">
        <v>439</v>
      </c>
      <c r="P11" s="163">
        <v>36</v>
      </c>
      <c r="Q11" s="164">
        <v>3.5</v>
      </c>
      <c r="R11" s="388"/>
      <c r="S11" s="161">
        <f t="shared" si="4"/>
        <v>510.5</v>
      </c>
      <c r="T11" s="165">
        <v>469</v>
      </c>
      <c r="U11" s="163">
        <v>38.5</v>
      </c>
      <c r="V11" s="164">
        <v>3</v>
      </c>
      <c r="W11" s="357"/>
      <c r="X11" s="149">
        <f t="shared" si="5"/>
        <v>7.523510971786834</v>
      </c>
      <c r="Y11" s="150">
        <f t="shared" si="6"/>
        <v>7.541625857002939</v>
      </c>
      <c r="Z11" s="151">
        <f t="shared" si="7"/>
        <v>1.1232394366197183</v>
      </c>
      <c r="AA11" s="152">
        <f t="shared" si="8"/>
        <v>1.146183299630053</v>
      </c>
      <c r="AB11" s="215">
        <v>26.06</v>
      </c>
      <c r="AC11" s="166">
        <v>26.18</v>
      </c>
    </row>
    <row r="12" spans="1:29" s="134" customFormat="1" ht="15" customHeight="1">
      <c r="A12" s="153" t="s">
        <v>35</v>
      </c>
      <c r="B12" s="154" t="s">
        <v>107</v>
      </c>
      <c r="C12" s="154" t="s">
        <v>108</v>
      </c>
      <c r="D12" s="155">
        <v>465</v>
      </c>
      <c r="E12" s="156">
        <v>488</v>
      </c>
      <c r="F12" s="157">
        <f t="shared" si="0"/>
        <v>23</v>
      </c>
      <c r="G12" s="220">
        <v>147.3260692715395</v>
      </c>
      <c r="H12" s="221">
        <v>125</v>
      </c>
      <c r="I12" s="221">
        <v>118</v>
      </c>
      <c r="J12" s="221">
        <v>119</v>
      </c>
      <c r="K12" s="221">
        <f t="shared" si="1"/>
        <v>509.3260692715395</v>
      </c>
      <c r="L12" s="227">
        <f t="shared" si="2"/>
        <v>44.326069271539495</v>
      </c>
      <c r="M12" s="352"/>
      <c r="N12" s="161">
        <f t="shared" si="3"/>
        <v>622.5</v>
      </c>
      <c r="O12" s="162">
        <v>571</v>
      </c>
      <c r="P12" s="163">
        <v>45</v>
      </c>
      <c r="Q12" s="164">
        <v>6.5</v>
      </c>
      <c r="R12" s="388"/>
      <c r="S12" s="161">
        <f t="shared" si="4"/>
        <v>631.5</v>
      </c>
      <c r="T12" s="165">
        <v>580</v>
      </c>
      <c r="U12" s="163">
        <v>48.5</v>
      </c>
      <c r="V12" s="164">
        <v>3</v>
      </c>
      <c r="W12" s="357"/>
      <c r="X12" s="149">
        <f t="shared" si="5"/>
        <v>7.228915662650602</v>
      </c>
      <c r="Y12" s="150">
        <f t="shared" si="6"/>
        <v>7.68012668250198</v>
      </c>
      <c r="Z12" s="151">
        <f t="shared" si="7"/>
        <v>1.3387096774193548</v>
      </c>
      <c r="AA12" s="152">
        <f t="shared" si="8"/>
        <v>1.2398737038989562</v>
      </c>
      <c r="AB12" s="215">
        <v>24.05</v>
      </c>
      <c r="AC12" s="166">
        <v>24.24</v>
      </c>
    </row>
    <row r="13" spans="1:29" s="134" customFormat="1" ht="15" customHeight="1">
      <c r="A13" s="153" t="s">
        <v>52</v>
      </c>
      <c r="B13" s="154" t="s">
        <v>138</v>
      </c>
      <c r="C13" s="154" t="s">
        <v>139</v>
      </c>
      <c r="D13" s="155">
        <v>291</v>
      </c>
      <c r="E13" s="156">
        <v>301</v>
      </c>
      <c r="F13" s="157">
        <f t="shared" si="0"/>
        <v>10</v>
      </c>
      <c r="G13" s="220">
        <v>65.64567971261108</v>
      </c>
      <c r="H13" s="221">
        <v>82</v>
      </c>
      <c r="I13" s="221">
        <v>73</v>
      </c>
      <c r="J13" s="221">
        <v>74</v>
      </c>
      <c r="K13" s="221">
        <f t="shared" si="1"/>
        <v>294.64567971261107</v>
      </c>
      <c r="L13" s="227">
        <f t="shared" si="2"/>
        <v>3.64567971261107</v>
      </c>
      <c r="M13" s="352"/>
      <c r="N13" s="161">
        <f t="shared" si="3"/>
        <v>371.5</v>
      </c>
      <c r="O13" s="162">
        <v>340</v>
      </c>
      <c r="P13" s="163">
        <v>29</v>
      </c>
      <c r="Q13" s="164">
        <v>2.5</v>
      </c>
      <c r="R13" s="388"/>
      <c r="S13" s="161">
        <f t="shared" si="4"/>
        <v>364.5</v>
      </c>
      <c r="T13" s="165">
        <v>334</v>
      </c>
      <c r="U13" s="163">
        <v>27.5</v>
      </c>
      <c r="V13" s="164">
        <v>3</v>
      </c>
      <c r="W13" s="357"/>
      <c r="X13" s="149">
        <f t="shared" si="5"/>
        <v>7.806191117092867</v>
      </c>
      <c r="Y13" s="150">
        <f t="shared" si="6"/>
        <v>7.544581618655692</v>
      </c>
      <c r="Z13" s="151">
        <f t="shared" si="7"/>
        <v>1.2766323024054982</v>
      </c>
      <c r="AA13" s="152">
        <f t="shared" si="8"/>
        <v>1.2370790583304083</v>
      </c>
      <c r="AB13" s="215">
        <v>23.38</v>
      </c>
      <c r="AC13" s="166">
        <v>24.58</v>
      </c>
    </row>
    <row r="14" spans="1:29" s="134" customFormat="1" ht="15" customHeight="1">
      <c r="A14" s="153" t="s">
        <v>43</v>
      </c>
      <c r="B14" s="154" t="s">
        <v>189</v>
      </c>
      <c r="C14" s="154" t="s">
        <v>123</v>
      </c>
      <c r="D14" s="155">
        <v>392</v>
      </c>
      <c r="E14" s="156">
        <v>376</v>
      </c>
      <c r="F14" s="157">
        <f t="shared" si="0"/>
        <v>-16</v>
      </c>
      <c r="G14" s="220">
        <v>91.79306729999651</v>
      </c>
      <c r="H14" s="221">
        <v>87</v>
      </c>
      <c r="I14" s="221">
        <v>99</v>
      </c>
      <c r="J14" s="221">
        <v>91</v>
      </c>
      <c r="K14" s="221">
        <f t="shared" si="1"/>
        <v>368.7930672999965</v>
      </c>
      <c r="L14" s="227">
        <f t="shared" si="2"/>
        <v>-23.206932700003506</v>
      </c>
      <c r="M14" s="352"/>
      <c r="N14" s="161">
        <f t="shared" si="3"/>
        <v>484.5</v>
      </c>
      <c r="O14" s="162">
        <v>444</v>
      </c>
      <c r="P14" s="163">
        <v>38</v>
      </c>
      <c r="Q14" s="164">
        <v>2.5</v>
      </c>
      <c r="R14" s="388"/>
      <c r="S14" s="161">
        <f t="shared" si="4"/>
        <v>455.5</v>
      </c>
      <c r="T14" s="165">
        <v>418</v>
      </c>
      <c r="U14" s="163">
        <v>34.5</v>
      </c>
      <c r="V14" s="164">
        <v>3</v>
      </c>
      <c r="W14" s="357"/>
      <c r="X14" s="149">
        <f t="shared" si="5"/>
        <v>7.8431372549019605</v>
      </c>
      <c r="Y14" s="150">
        <f t="shared" si="6"/>
        <v>7.574094401756312</v>
      </c>
      <c r="Z14" s="151">
        <f t="shared" si="7"/>
        <v>1.2359693877551021</v>
      </c>
      <c r="AA14" s="152">
        <f t="shared" si="8"/>
        <v>1.2351099854853598</v>
      </c>
      <c r="AB14" s="215">
        <v>24.4</v>
      </c>
      <c r="AC14" s="166">
        <v>24.6</v>
      </c>
    </row>
    <row r="15" spans="1:29" s="134" customFormat="1" ht="15" customHeight="1">
      <c r="A15" s="153" t="s">
        <v>59</v>
      </c>
      <c r="B15" s="154" t="s">
        <v>189</v>
      </c>
      <c r="C15" s="154" t="s">
        <v>126</v>
      </c>
      <c r="D15" s="155">
        <v>265</v>
      </c>
      <c r="E15" s="156">
        <v>292</v>
      </c>
      <c r="F15" s="157">
        <f t="shared" si="0"/>
        <v>27</v>
      </c>
      <c r="G15" s="220">
        <v>75.54694485842028</v>
      </c>
      <c r="H15" s="221">
        <v>71</v>
      </c>
      <c r="I15" s="221">
        <v>87</v>
      </c>
      <c r="J15" s="221">
        <v>70</v>
      </c>
      <c r="K15" s="221">
        <f t="shared" si="1"/>
        <v>303.54694485842026</v>
      </c>
      <c r="L15" s="227">
        <f t="shared" si="2"/>
        <v>38.54694485842026</v>
      </c>
      <c r="M15" s="352"/>
      <c r="N15" s="161">
        <f t="shared" si="3"/>
        <v>367.5</v>
      </c>
      <c r="O15" s="162">
        <v>336</v>
      </c>
      <c r="P15" s="163">
        <v>27</v>
      </c>
      <c r="Q15" s="164">
        <v>4.5</v>
      </c>
      <c r="R15" s="388"/>
      <c r="S15" s="161">
        <f t="shared" si="4"/>
        <v>367.5</v>
      </c>
      <c r="T15" s="165">
        <v>337</v>
      </c>
      <c r="U15" s="163">
        <v>27.5</v>
      </c>
      <c r="V15" s="164">
        <v>3</v>
      </c>
      <c r="W15" s="357"/>
      <c r="X15" s="149">
        <f t="shared" si="5"/>
        <v>7.346938775510205</v>
      </c>
      <c r="Y15" s="150">
        <f t="shared" si="6"/>
        <v>7.482993197278912</v>
      </c>
      <c r="Z15" s="151">
        <f t="shared" si="7"/>
        <v>1.3867924528301887</v>
      </c>
      <c r="AA15" s="152">
        <f t="shared" si="8"/>
        <v>1.210685879811469</v>
      </c>
      <c r="AB15" s="215">
        <v>23.38</v>
      </c>
      <c r="AC15" s="166">
        <v>25.33</v>
      </c>
    </row>
    <row r="16" spans="1:29" s="134" customFormat="1" ht="15" customHeight="1">
      <c r="A16" s="153" t="s">
        <v>16</v>
      </c>
      <c r="B16" s="154" t="s">
        <v>72</v>
      </c>
      <c r="C16" s="154" t="s">
        <v>73</v>
      </c>
      <c r="D16" s="155">
        <v>454</v>
      </c>
      <c r="E16" s="156">
        <v>455</v>
      </c>
      <c r="F16" s="157">
        <f t="shared" si="0"/>
        <v>1</v>
      </c>
      <c r="G16" s="220">
        <v>122.64123454388942</v>
      </c>
      <c r="H16" s="221">
        <v>101</v>
      </c>
      <c r="I16" s="221">
        <v>112</v>
      </c>
      <c r="J16" s="221">
        <v>126</v>
      </c>
      <c r="K16" s="221">
        <f t="shared" si="1"/>
        <v>461.6412345438894</v>
      </c>
      <c r="L16" s="227">
        <f t="shared" si="2"/>
        <v>7.641234543889425</v>
      </c>
      <c r="M16" s="352"/>
      <c r="N16" s="161">
        <f t="shared" si="3"/>
        <v>538.5</v>
      </c>
      <c r="O16" s="162">
        <v>494</v>
      </c>
      <c r="P16" s="163">
        <v>40</v>
      </c>
      <c r="Q16" s="164">
        <v>4.5</v>
      </c>
      <c r="R16" s="388"/>
      <c r="S16" s="161">
        <f t="shared" si="4"/>
        <v>539.5</v>
      </c>
      <c r="T16" s="165">
        <v>495.5</v>
      </c>
      <c r="U16" s="163">
        <v>41</v>
      </c>
      <c r="V16" s="164">
        <v>3</v>
      </c>
      <c r="W16" s="357"/>
      <c r="X16" s="149">
        <f t="shared" si="5"/>
        <v>7.428040854224697</v>
      </c>
      <c r="Y16" s="150">
        <f t="shared" si="6"/>
        <v>7.599629286376275</v>
      </c>
      <c r="Z16" s="151">
        <f t="shared" si="7"/>
        <v>1.1861233480176212</v>
      </c>
      <c r="AA16" s="152">
        <f t="shared" si="8"/>
        <v>1.1686564362757512</v>
      </c>
      <c r="AB16" s="215">
        <v>25</v>
      </c>
      <c r="AC16" s="166">
        <v>25.67</v>
      </c>
    </row>
    <row r="17" spans="1:29" s="134" customFormat="1" ht="15" customHeight="1">
      <c r="A17" s="153" t="s">
        <v>33</v>
      </c>
      <c r="B17" s="154" t="s">
        <v>72</v>
      </c>
      <c r="C17" s="154" t="s">
        <v>105</v>
      </c>
      <c r="D17" s="155">
        <v>437</v>
      </c>
      <c r="E17" s="156">
        <v>441</v>
      </c>
      <c r="F17" s="157">
        <f t="shared" si="0"/>
        <v>4</v>
      </c>
      <c r="G17" s="220">
        <v>117.29541793625707</v>
      </c>
      <c r="H17" s="221">
        <v>122</v>
      </c>
      <c r="I17" s="221">
        <v>103</v>
      </c>
      <c r="J17" s="221">
        <v>112</v>
      </c>
      <c r="K17" s="221">
        <f t="shared" si="1"/>
        <v>454.2954179362571</v>
      </c>
      <c r="L17" s="227">
        <f t="shared" si="2"/>
        <v>17.29541793625708</v>
      </c>
      <c r="M17" s="352"/>
      <c r="N17" s="161">
        <f t="shared" si="3"/>
        <v>742.5</v>
      </c>
      <c r="O17" s="162">
        <v>680</v>
      </c>
      <c r="P17" s="163">
        <v>52</v>
      </c>
      <c r="Q17" s="164">
        <v>10.5</v>
      </c>
      <c r="R17" s="388"/>
      <c r="S17" s="161">
        <f t="shared" si="4"/>
        <v>744.5</v>
      </c>
      <c r="T17" s="165">
        <v>683.5</v>
      </c>
      <c r="U17" s="163">
        <v>49</v>
      </c>
      <c r="V17" s="164">
        <v>12</v>
      </c>
      <c r="W17" s="357"/>
      <c r="X17" s="149">
        <f t="shared" si="5"/>
        <v>7.0033670033670035</v>
      </c>
      <c r="Y17" s="150">
        <f t="shared" si="6"/>
        <v>6.581598388179986</v>
      </c>
      <c r="Z17" s="151">
        <f t="shared" si="7"/>
        <v>1.6990846681922196</v>
      </c>
      <c r="AA17" s="152">
        <f t="shared" si="8"/>
        <v>1.6388014727994946</v>
      </c>
      <c r="AB17" s="215">
        <v>19.9</v>
      </c>
      <c r="AC17" s="166">
        <v>20.64</v>
      </c>
    </row>
    <row r="18" spans="1:29" s="134" customFormat="1" ht="15" customHeight="1">
      <c r="A18" s="153" t="s">
        <v>14</v>
      </c>
      <c r="B18" s="154" t="s">
        <v>186</v>
      </c>
      <c r="C18" s="167" t="s">
        <v>69</v>
      </c>
      <c r="D18" s="155">
        <v>632</v>
      </c>
      <c r="E18" s="156">
        <v>616</v>
      </c>
      <c r="F18" s="157">
        <f t="shared" si="0"/>
        <v>-16</v>
      </c>
      <c r="G18" s="220">
        <v>153.47538525491055</v>
      </c>
      <c r="H18" s="221">
        <v>148</v>
      </c>
      <c r="I18" s="221">
        <v>149</v>
      </c>
      <c r="J18" s="221">
        <v>143</v>
      </c>
      <c r="K18" s="221">
        <f t="shared" si="1"/>
        <v>593.4753852549105</v>
      </c>
      <c r="L18" s="227">
        <f t="shared" si="2"/>
        <v>-38.52461474508948</v>
      </c>
      <c r="M18" s="352"/>
      <c r="N18" s="161">
        <f t="shared" si="3"/>
        <v>851.5</v>
      </c>
      <c r="O18" s="162">
        <v>780</v>
      </c>
      <c r="P18" s="163">
        <v>67</v>
      </c>
      <c r="Q18" s="164">
        <v>4.5</v>
      </c>
      <c r="R18" s="388"/>
      <c r="S18" s="161">
        <f t="shared" si="4"/>
        <v>788.5</v>
      </c>
      <c r="T18" s="165">
        <v>724.5</v>
      </c>
      <c r="U18" s="163">
        <v>58</v>
      </c>
      <c r="V18" s="164">
        <v>6</v>
      </c>
      <c r="W18" s="357"/>
      <c r="X18" s="149">
        <f t="shared" si="5"/>
        <v>7.868467410452143</v>
      </c>
      <c r="Y18" s="150">
        <f t="shared" si="6"/>
        <v>7.3557387444514895</v>
      </c>
      <c r="Z18" s="151">
        <f t="shared" si="7"/>
        <v>1.3473101265822784</v>
      </c>
      <c r="AA18" s="152">
        <f t="shared" si="8"/>
        <v>1.3286144962209716</v>
      </c>
      <c r="AB18" s="215">
        <v>22.78</v>
      </c>
      <c r="AC18" s="166">
        <v>23.72</v>
      </c>
    </row>
    <row r="19" spans="1:29" s="134" customFormat="1" ht="15" customHeight="1">
      <c r="A19" s="153" t="s">
        <v>34</v>
      </c>
      <c r="B19" s="154" t="s">
        <v>186</v>
      </c>
      <c r="C19" s="167" t="s">
        <v>198</v>
      </c>
      <c r="D19" s="155">
        <v>351</v>
      </c>
      <c r="E19" s="156">
        <v>371</v>
      </c>
      <c r="F19" s="157">
        <f t="shared" si="0"/>
        <v>20</v>
      </c>
      <c r="G19" s="220">
        <v>116.80212796581083</v>
      </c>
      <c r="H19" s="221">
        <v>91</v>
      </c>
      <c r="I19" s="221">
        <v>91</v>
      </c>
      <c r="J19" s="221">
        <v>93</v>
      </c>
      <c r="K19" s="221">
        <f t="shared" si="1"/>
        <v>391.8021279658108</v>
      </c>
      <c r="L19" s="227">
        <f t="shared" si="2"/>
        <v>40.802127965810826</v>
      </c>
      <c r="M19" s="352"/>
      <c r="N19" s="161">
        <f t="shared" si="3"/>
        <v>678.5</v>
      </c>
      <c r="O19" s="162">
        <v>622</v>
      </c>
      <c r="P19" s="163">
        <v>47.5</v>
      </c>
      <c r="Q19" s="164">
        <v>9</v>
      </c>
      <c r="R19" s="388"/>
      <c r="S19" s="161">
        <f t="shared" si="4"/>
        <v>620.5</v>
      </c>
      <c r="T19" s="165">
        <v>569</v>
      </c>
      <c r="U19" s="163">
        <v>40.5</v>
      </c>
      <c r="V19" s="164">
        <v>11</v>
      </c>
      <c r="W19" s="357"/>
      <c r="X19" s="149">
        <f t="shared" si="5"/>
        <v>7.000736919675756</v>
      </c>
      <c r="Y19" s="150">
        <f t="shared" si="6"/>
        <v>6.52699435938759</v>
      </c>
      <c r="Z19" s="151">
        <f t="shared" si="7"/>
        <v>1.933048433048433</v>
      </c>
      <c r="AA19" s="152">
        <f t="shared" si="8"/>
        <v>1.583707580205245</v>
      </c>
      <c r="AB19" s="215">
        <v>19.84</v>
      </c>
      <c r="AC19" s="166">
        <v>21.78</v>
      </c>
    </row>
    <row r="20" spans="1:29" s="134" customFormat="1" ht="15" customHeight="1">
      <c r="A20" s="153" t="s">
        <v>44</v>
      </c>
      <c r="B20" s="154" t="s">
        <v>186</v>
      </c>
      <c r="C20" s="167" t="s">
        <v>124</v>
      </c>
      <c r="D20" s="155">
        <v>686</v>
      </c>
      <c r="E20" s="156">
        <v>693</v>
      </c>
      <c r="F20" s="157">
        <f t="shared" si="0"/>
        <v>7</v>
      </c>
      <c r="G20" s="220">
        <v>171.25739117594324</v>
      </c>
      <c r="H20" s="221">
        <v>190</v>
      </c>
      <c r="I20" s="221">
        <v>176</v>
      </c>
      <c r="J20" s="221">
        <v>168</v>
      </c>
      <c r="K20" s="221">
        <f t="shared" si="1"/>
        <v>705.2573911759432</v>
      </c>
      <c r="L20" s="227">
        <f t="shared" si="2"/>
        <v>19.257391175943212</v>
      </c>
      <c r="M20" s="352"/>
      <c r="N20" s="161">
        <f t="shared" si="3"/>
        <v>726.5</v>
      </c>
      <c r="O20" s="162">
        <v>665</v>
      </c>
      <c r="P20" s="163">
        <v>56</v>
      </c>
      <c r="Q20" s="164">
        <v>5.5</v>
      </c>
      <c r="R20" s="388"/>
      <c r="S20" s="161">
        <f t="shared" si="4"/>
        <v>787.5</v>
      </c>
      <c r="T20" s="165">
        <v>722</v>
      </c>
      <c r="U20" s="163">
        <v>60.5</v>
      </c>
      <c r="V20" s="164">
        <v>5</v>
      </c>
      <c r="W20" s="357"/>
      <c r="X20" s="149">
        <f t="shared" si="5"/>
        <v>7.708189951823813</v>
      </c>
      <c r="Y20" s="150">
        <f t="shared" si="6"/>
        <v>7.682539682539683</v>
      </c>
      <c r="Z20" s="151">
        <f t="shared" si="7"/>
        <v>1.0590379008746356</v>
      </c>
      <c r="AA20" s="152">
        <f t="shared" si="8"/>
        <v>1.1166136078161844</v>
      </c>
      <c r="AB20" s="215">
        <v>26.38</v>
      </c>
      <c r="AC20" s="166">
        <v>27.12</v>
      </c>
    </row>
    <row r="21" spans="1:29" s="134" customFormat="1" ht="15" customHeight="1">
      <c r="A21" s="153" t="s">
        <v>55</v>
      </c>
      <c r="B21" s="154" t="s">
        <v>186</v>
      </c>
      <c r="C21" s="167" t="s">
        <v>143</v>
      </c>
      <c r="D21" s="155">
        <v>427</v>
      </c>
      <c r="E21" s="156">
        <v>444</v>
      </c>
      <c r="F21" s="157">
        <f t="shared" si="0"/>
        <v>17</v>
      </c>
      <c r="G21" s="220">
        <v>115</v>
      </c>
      <c r="H21" s="221">
        <v>101.78731480448889</v>
      </c>
      <c r="I21" s="221">
        <v>124</v>
      </c>
      <c r="J21" s="221">
        <v>112</v>
      </c>
      <c r="K21" s="221">
        <f t="shared" si="1"/>
        <v>452.7873148044889</v>
      </c>
      <c r="L21" s="227">
        <f t="shared" si="2"/>
        <v>25.787314804488915</v>
      </c>
      <c r="M21" s="352"/>
      <c r="N21" s="161">
        <f t="shared" si="3"/>
        <v>513.5</v>
      </c>
      <c r="O21" s="162">
        <v>471</v>
      </c>
      <c r="P21" s="163">
        <v>35.5</v>
      </c>
      <c r="Q21" s="164">
        <v>7</v>
      </c>
      <c r="R21" s="388"/>
      <c r="S21" s="161">
        <f t="shared" si="4"/>
        <v>513.5</v>
      </c>
      <c r="T21" s="165">
        <v>472</v>
      </c>
      <c r="U21" s="163">
        <v>38.5</v>
      </c>
      <c r="V21" s="164">
        <v>3</v>
      </c>
      <c r="W21" s="357"/>
      <c r="X21" s="149">
        <f t="shared" si="5"/>
        <v>6.91333982473223</v>
      </c>
      <c r="Y21" s="150">
        <f t="shared" si="6"/>
        <v>7.497565725413827</v>
      </c>
      <c r="Z21" s="151">
        <f t="shared" si="7"/>
        <v>1.2025761124121779</v>
      </c>
      <c r="AA21" s="152">
        <f t="shared" si="8"/>
        <v>1.1340865417612824</v>
      </c>
      <c r="AB21" s="215">
        <v>24.24</v>
      </c>
      <c r="AC21" s="166">
        <v>26.65</v>
      </c>
    </row>
    <row r="22" spans="1:29" s="134" customFormat="1" ht="15" customHeight="1">
      <c r="A22" s="153" t="s">
        <v>15</v>
      </c>
      <c r="B22" s="154" t="s">
        <v>186</v>
      </c>
      <c r="C22" s="167" t="s">
        <v>71</v>
      </c>
      <c r="D22" s="155">
        <v>375</v>
      </c>
      <c r="E22" s="156">
        <v>380</v>
      </c>
      <c r="F22" s="157">
        <f t="shared" si="0"/>
        <v>5</v>
      </c>
      <c r="G22" s="220">
        <v>120</v>
      </c>
      <c r="H22" s="221">
        <v>91</v>
      </c>
      <c r="I22" s="221">
        <v>104</v>
      </c>
      <c r="J22" s="221">
        <v>92</v>
      </c>
      <c r="K22" s="221">
        <f t="shared" si="1"/>
        <v>407</v>
      </c>
      <c r="L22" s="227">
        <f t="shared" si="2"/>
        <v>32</v>
      </c>
      <c r="M22" s="352"/>
      <c r="N22" s="161">
        <f t="shared" si="3"/>
        <v>707.5</v>
      </c>
      <c r="O22" s="162">
        <v>648</v>
      </c>
      <c r="P22" s="163">
        <v>46</v>
      </c>
      <c r="Q22" s="164">
        <v>13.5</v>
      </c>
      <c r="R22" s="388"/>
      <c r="S22" s="161">
        <f t="shared" si="4"/>
        <v>645.5</v>
      </c>
      <c r="T22" s="165">
        <v>591.5</v>
      </c>
      <c r="U22" s="163">
        <v>43</v>
      </c>
      <c r="V22" s="164">
        <v>11</v>
      </c>
      <c r="W22" s="357"/>
      <c r="X22" s="149">
        <f t="shared" si="5"/>
        <v>6.501766784452297</v>
      </c>
      <c r="Y22" s="150">
        <f t="shared" si="6"/>
        <v>6.661502711076685</v>
      </c>
      <c r="Z22" s="151">
        <f t="shared" si="7"/>
        <v>1.8866666666666667</v>
      </c>
      <c r="AA22" s="152">
        <f t="shared" si="8"/>
        <v>1.585995085995086</v>
      </c>
      <c r="AB22" s="215">
        <v>18.95</v>
      </c>
      <c r="AC22" s="166">
        <v>21.42</v>
      </c>
    </row>
    <row r="23" spans="1:29" s="134" customFormat="1" ht="15" customHeight="1">
      <c r="A23" s="153" t="s">
        <v>13</v>
      </c>
      <c r="B23" s="154" t="s">
        <v>186</v>
      </c>
      <c r="C23" s="167" t="s">
        <v>67</v>
      </c>
      <c r="D23" s="155">
        <v>435</v>
      </c>
      <c r="E23" s="156">
        <v>403</v>
      </c>
      <c r="F23" s="157">
        <f t="shared" si="0"/>
        <v>-32</v>
      </c>
      <c r="G23" s="220">
        <v>100.03497432402045</v>
      </c>
      <c r="H23" s="221">
        <v>90</v>
      </c>
      <c r="I23" s="221">
        <v>92</v>
      </c>
      <c r="J23" s="221">
        <v>99</v>
      </c>
      <c r="K23" s="221">
        <f t="shared" si="1"/>
        <v>381.0349743240205</v>
      </c>
      <c r="L23" s="227">
        <f t="shared" si="2"/>
        <v>-53.96502567597952</v>
      </c>
      <c r="M23" s="352"/>
      <c r="N23" s="161">
        <f t="shared" si="3"/>
        <v>553.5</v>
      </c>
      <c r="O23" s="162">
        <v>507</v>
      </c>
      <c r="P23" s="163">
        <v>43</v>
      </c>
      <c r="Q23" s="164">
        <v>3.5</v>
      </c>
      <c r="R23" s="388"/>
      <c r="S23" s="161">
        <f t="shared" si="4"/>
        <v>491.5</v>
      </c>
      <c r="T23" s="165">
        <v>450</v>
      </c>
      <c r="U23" s="163">
        <v>38</v>
      </c>
      <c r="V23" s="164">
        <v>3.5</v>
      </c>
      <c r="W23" s="357"/>
      <c r="X23" s="149">
        <f t="shared" si="5"/>
        <v>7.768744354110208</v>
      </c>
      <c r="Y23" s="150">
        <f t="shared" si="6"/>
        <v>7.731434384537131</v>
      </c>
      <c r="Z23" s="151">
        <f t="shared" si="7"/>
        <v>1.2724137931034483</v>
      </c>
      <c r="AA23" s="152">
        <f t="shared" si="8"/>
        <v>1.2899078381766693</v>
      </c>
      <c r="AB23" s="215">
        <v>23.78</v>
      </c>
      <c r="AC23" s="166">
        <v>23.81</v>
      </c>
    </row>
    <row r="24" spans="1:29" s="134" customFormat="1" ht="15" customHeight="1">
      <c r="A24" s="153" t="s">
        <v>58</v>
      </c>
      <c r="B24" s="154" t="s">
        <v>186</v>
      </c>
      <c r="C24" s="167" t="s">
        <v>148</v>
      </c>
      <c r="D24" s="155">
        <v>273</v>
      </c>
      <c r="E24" s="156">
        <v>255</v>
      </c>
      <c r="F24" s="157">
        <f t="shared" si="0"/>
        <v>-18</v>
      </c>
      <c r="G24" s="220">
        <v>66</v>
      </c>
      <c r="H24" s="221">
        <v>54</v>
      </c>
      <c r="I24" s="221">
        <v>69</v>
      </c>
      <c r="J24" s="221">
        <v>59</v>
      </c>
      <c r="K24" s="221">
        <f t="shared" si="1"/>
        <v>248</v>
      </c>
      <c r="L24" s="227">
        <f t="shared" si="2"/>
        <v>-25</v>
      </c>
      <c r="M24" s="352"/>
      <c r="N24" s="161">
        <f t="shared" si="3"/>
        <v>532.5</v>
      </c>
      <c r="O24" s="162">
        <v>488</v>
      </c>
      <c r="P24" s="163">
        <v>37</v>
      </c>
      <c r="Q24" s="164">
        <v>7.5</v>
      </c>
      <c r="R24" s="388"/>
      <c r="S24" s="161">
        <f t="shared" si="4"/>
        <v>438.5</v>
      </c>
      <c r="T24" s="165">
        <v>402.5</v>
      </c>
      <c r="U24" s="163">
        <v>29</v>
      </c>
      <c r="V24" s="164">
        <v>7</v>
      </c>
      <c r="W24" s="357"/>
      <c r="X24" s="149">
        <f t="shared" si="5"/>
        <v>6.948356807511737</v>
      </c>
      <c r="Y24" s="150">
        <f t="shared" si="6"/>
        <v>6.61345496009122</v>
      </c>
      <c r="Z24" s="151">
        <f t="shared" si="7"/>
        <v>1.9505494505494505</v>
      </c>
      <c r="AA24" s="152">
        <f t="shared" si="8"/>
        <v>1.7681451612903225</v>
      </c>
      <c r="AB24" s="215">
        <v>19.87</v>
      </c>
      <c r="AC24" s="166">
        <v>20.67</v>
      </c>
    </row>
    <row r="25" spans="1:29" s="134" customFormat="1" ht="15" customHeight="1">
      <c r="A25" s="153" t="s">
        <v>46</v>
      </c>
      <c r="B25" s="167" t="s">
        <v>127</v>
      </c>
      <c r="C25" s="167" t="s">
        <v>128</v>
      </c>
      <c r="D25" s="155">
        <v>256</v>
      </c>
      <c r="E25" s="156">
        <v>244</v>
      </c>
      <c r="F25" s="157">
        <f t="shared" si="0"/>
        <v>-12</v>
      </c>
      <c r="G25" s="220">
        <v>55.18285822487145</v>
      </c>
      <c r="H25" s="221">
        <v>56.01989242101182</v>
      </c>
      <c r="I25" s="221">
        <v>54.395693876040305</v>
      </c>
      <c r="J25" s="221">
        <v>55.13373597929249</v>
      </c>
      <c r="K25" s="221">
        <f t="shared" si="1"/>
        <v>220.73218050121605</v>
      </c>
      <c r="L25" s="227">
        <f t="shared" si="2"/>
        <v>-35.26781949878395</v>
      </c>
      <c r="M25" s="352"/>
      <c r="N25" s="161">
        <f t="shared" si="3"/>
        <v>406.5</v>
      </c>
      <c r="O25" s="162">
        <v>373</v>
      </c>
      <c r="P25" s="163">
        <v>24.5</v>
      </c>
      <c r="Q25" s="164">
        <v>9</v>
      </c>
      <c r="R25" s="388"/>
      <c r="S25" s="161">
        <f t="shared" si="4"/>
        <v>363.5</v>
      </c>
      <c r="T25" s="165">
        <v>334</v>
      </c>
      <c r="U25" s="163">
        <v>25.5</v>
      </c>
      <c r="V25" s="164">
        <v>4</v>
      </c>
      <c r="W25" s="357"/>
      <c r="X25" s="149">
        <f t="shared" si="5"/>
        <v>6.027060270602706</v>
      </c>
      <c r="Y25" s="150">
        <f t="shared" si="6"/>
        <v>7.015130674002751</v>
      </c>
      <c r="Z25" s="151">
        <f t="shared" si="7"/>
        <v>1.587890625</v>
      </c>
      <c r="AA25" s="152">
        <f t="shared" si="8"/>
        <v>1.646792049870578</v>
      </c>
      <c r="AB25" s="215">
        <v>20.38</v>
      </c>
      <c r="AC25" s="166">
        <v>18.33</v>
      </c>
    </row>
    <row r="26" spans="1:29" s="134" customFormat="1" ht="15" customHeight="1">
      <c r="A26" s="153" t="s">
        <v>17</v>
      </c>
      <c r="B26" s="167" t="s">
        <v>74</v>
      </c>
      <c r="C26" s="167" t="s">
        <v>75</v>
      </c>
      <c r="D26" s="155">
        <v>360</v>
      </c>
      <c r="E26" s="156">
        <v>358</v>
      </c>
      <c r="F26" s="157">
        <f t="shared" si="0"/>
        <v>-2</v>
      </c>
      <c r="G26" s="220">
        <v>78</v>
      </c>
      <c r="H26" s="221">
        <v>97</v>
      </c>
      <c r="I26" s="221">
        <v>103</v>
      </c>
      <c r="J26" s="221">
        <v>90</v>
      </c>
      <c r="K26" s="221">
        <f t="shared" si="1"/>
        <v>368</v>
      </c>
      <c r="L26" s="227">
        <f t="shared" si="2"/>
        <v>8</v>
      </c>
      <c r="M26" s="352"/>
      <c r="N26" s="161">
        <f t="shared" si="3"/>
        <v>446.5</v>
      </c>
      <c r="O26" s="162">
        <v>409</v>
      </c>
      <c r="P26" s="163">
        <v>35.5</v>
      </c>
      <c r="Q26" s="164">
        <v>2</v>
      </c>
      <c r="R26" s="388"/>
      <c r="S26" s="161">
        <f t="shared" si="4"/>
        <v>448.5</v>
      </c>
      <c r="T26" s="165">
        <v>412.5</v>
      </c>
      <c r="U26" s="163">
        <v>33</v>
      </c>
      <c r="V26" s="164">
        <v>3</v>
      </c>
      <c r="W26" s="357"/>
      <c r="X26" s="149">
        <f t="shared" si="5"/>
        <v>7.950727883538635</v>
      </c>
      <c r="Y26" s="150">
        <f t="shared" si="6"/>
        <v>7.357859531772576</v>
      </c>
      <c r="Z26" s="151">
        <f t="shared" si="7"/>
        <v>1.2402777777777778</v>
      </c>
      <c r="AA26" s="152">
        <f t="shared" si="8"/>
        <v>1.21875</v>
      </c>
      <c r="AB26" s="215">
        <v>22.8</v>
      </c>
      <c r="AC26" s="166">
        <v>24.53</v>
      </c>
    </row>
    <row r="27" spans="1:29" s="134" customFormat="1" ht="15" customHeight="1">
      <c r="A27" s="153" t="s">
        <v>18</v>
      </c>
      <c r="B27" s="167" t="s">
        <v>76</v>
      </c>
      <c r="C27" s="167" t="s">
        <v>77</v>
      </c>
      <c r="D27" s="155">
        <v>192</v>
      </c>
      <c r="E27" s="156">
        <v>195</v>
      </c>
      <c r="F27" s="157">
        <f t="shared" si="0"/>
        <v>3</v>
      </c>
      <c r="G27" s="220">
        <v>58</v>
      </c>
      <c r="H27" s="221">
        <v>49.79775982131126</v>
      </c>
      <c r="I27" s="221">
        <v>44</v>
      </c>
      <c r="J27" s="221">
        <v>56</v>
      </c>
      <c r="K27" s="221">
        <f t="shared" si="1"/>
        <v>207.79775982131127</v>
      </c>
      <c r="L27" s="227">
        <f t="shared" si="2"/>
        <v>15.797759821311274</v>
      </c>
      <c r="M27" s="352"/>
      <c r="N27" s="161">
        <f t="shared" si="3"/>
        <v>241</v>
      </c>
      <c r="O27" s="162">
        <v>221</v>
      </c>
      <c r="P27" s="163">
        <v>19</v>
      </c>
      <c r="Q27" s="164">
        <v>1</v>
      </c>
      <c r="R27" s="388"/>
      <c r="S27" s="161">
        <f t="shared" si="4"/>
        <v>242.5</v>
      </c>
      <c r="T27" s="165">
        <v>222.5</v>
      </c>
      <c r="U27" s="163">
        <v>17</v>
      </c>
      <c r="V27" s="164">
        <v>3</v>
      </c>
      <c r="W27" s="357"/>
      <c r="X27" s="149">
        <f t="shared" si="5"/>
        <v>7.883817427385892</v>
      </c>
      <c r="Y27" s="150">
        <f t="shared" si="6"/>
        <v>7.010309278350515</v>
      </c>
      <c r="Z27" s="151">
        <f t="shared" si="7"/>
        <v>1.2552083333333333</v>
      </c>
      <c r="AA27" s="152">
        <f t="shared" si="8"/>
        <v>1.1670000687617121</v>
      </c>
      <c r="AB27" s="215">
        <v>24.75</v>
      </c>
      <c r="AC27" s="166">
        <v>26</v>
      </c>
    </row>
    <row r="28" spans="1:29" s="134" customFormat="1" ht="15" customHeight="1">
      <c r="A28" s="153" t="s">
        <v>56</v>
      </c>
      <c r="B28" s="167" t="s">
        <v>144</v>
      </c>
      <c r="C28" s="167" t="s">
        <v>145</v>
      </c>
      <c r="D28" s="168">
        <v>374</v>
      </c>
      <c r="E28" s="156">
        <v>363</v>
      </c>
      <c r="F28" s="157">
        <f t="shared" si="0"/>
        <v>-11</v>
      </c>
      <c r="G28" s="220">
        <v>98.96645642262997</v>
      </c>
      <c r="H28" s="221">
        <v>103</v>
      </c>
      <c r="I28" s="221">
        <v>85</v>
      </c>
      <c r="J28" s="221">
        <v>83</v>
      </c>
      <c r="K28" s="221">
        <f t="shared" si="1"/>
        <v>369.96645642262996</v>
      </c>
      <c r="L28" s="227">
        <f t="shared" si="2"/>
        <v>-4.03354357737004</v>
      </c>
      <c r="M28" s="352"/>
      <c r="N28" s="161">
        <f t="shared" si="3"/>
        <v>453.5</v>
      </c>
      <c r="O28" s="162">
        <v>415</v>
      </c>
      <c r="P28" s="163">
        <v>34</v>
      </c>
      <c r="Q28" s="164">
        <v>4.5</v>
      </c>
      <c r="R28" s="388"/>
      <c r="S28" s="161">
        <f t="shared" si="4"/>
        <v>426.5</v>
      </c>
      <c r="T28" s="165">
        <v>391</v>
      </c>
      <c r="U28" s="163">
        <v>32.5</v>
      </c>
      <c r="V28" s="164">
        <v>3</v>
      </c>
      <c r="W28" s="357"/>
      <c r="X28" s="149">
        <f t="shared" si="5"/>
        <v>7.497243660418963</v>
      </c>
      <c r="Y28" s="150">
        <f t="shared" si="6"/>
        <v>7.620164126611957</v>
      </c>
      <c r="Z28" s="151">
        <f t="shared" si="7"/>
        <v>1.2125668449197862</v>
      </c>
      <c r="AA28" s="152">
        <f t="shared" si="8"/>
        <v>1.1528072142648227</v>
      </c>
      <c r="AB28" s="215">
        <v>23.33</v>
      </c>
      <c r="AC28" s="166">
        <v>26.43</v>
      </c>
    </row>
    <row r="29" spans="1:29" s="134" customFormat="1" ht="15" customHeight="1">
      <c r="A29" s="153" t="s">
        <v>19</v>
      </c>
      <c r="B29" s="167" t="s">
        <v>78</v>
      </c>
      <c r="C29" s="167" t="s">
        <v>79</v>
      </c>
      <c r="D29" s="155">
        <v>447</v>
      </c>
      <c r="E29" s="156">
        <v>469</v>
      </c>
      <c r="F29" s="157">
        <f t="shared" si="0"/>
        <v>22</v>
      </c>
      <c r="G29" s="220">
        <v>94</v>
      </c>
      <c r="H29" s="221">
        <v>110</v>
      </c>
      <c r="I29" s="221">
        <v>110</v>
      </c>
      <c r="J29" s="221">
        <v>101</v>
      </c>
      <c r="K29" s="221">
        <f t="shared" si="1"/>
        <v>415</v>
      </c>
      <c r="L29" s="227">
        <f t="shared" si="2"/>
        <v>-32</v>
      </c>
      <c r="M29" s="352"/>
      <c r="N29" s="161">
        <f t="shared" si="3"/>
        <v>543.5</v>
      </c>
      <c r="O29" s="162">
        <v>498</v>
      </c>
      <c r="P29" s="163">
        <v>41</v>
      </c>
      <c r="Q29" s="164">
        <v>4.5</v>
      </c>
      <c r="R29" s="388"/>
      <c r="S29" s="161">
        <f t="shared" si="4"/>
        <v>484.5</v>
      </c>
      <c r="T29" s="165">
        <v>444.5</v>
      </c>
      <c r="U29" s="163">
        <v>37</v>
      </c>
      <c r="V29" s="164">
        <v>3</v>
      </c>
      <c r="W29" s="357"/>
      <c r="X29" s="149">
        <f t="shared" si="5"/>
        <v>7.543698252069918</v>
      </c>
      <c r="Y29" s="150">
        <f t="shared" si="6"/>
        <v>7.636738906088751</v>
      </c>
      <c r="Z29" s="151">
        <f t="shared" si="7"/>
        <v>1.215883668903803</v>
      </c>
      <c r="AA29" s="152">
        <f t="shared" si="8"/>
        <v>1.1674698795180722</v>
      </c>
      <c r="AB29" s="215">
        <v>25.21</v>
      </c>
      <c r="AC29" s="166">
        <v>25.94</v>
      </c>
    </row>
    <row r="30" spans="1:29" s="134" customFormat="1" ht="15" customHeight="1">
      <c r="A30" s="153" t="s">
        <v>53</v>
      </c>
      <c r="B30" s="167" t="s">
        <v>140</v>
      </c>
      <c r="C30" s="167" t="s">
        <v>141</v>
      </c>
      <c r="D30" s="155">
        <v>405</v>
      </c>
      <c r="E30" s="156">
        <v>382</v>
      </c>
      <c r="F30" s="157">
        <f t="shared" si="0"/>
        <v>-23</v>
      </c>
      <c r="G30" s="220">
        <v>104.16710791654188</v>
      </c>
      <c r="H30" s="221">
        <v>83.53542976939204</v>
      </c>
      <c r="I30" s="221">
        <v>88.08931419457734</v>
      </c>
      <c r="J30" s="221">
        <v>104</v>
      </c>
      <c r="K30" s="221">
        <f t="shared" si="1"/>
        <v>379.7918518805113</v>
      </c>
      <c r="L30" s="227">
        <f t="shared" si="2"/>
        <v>-25.208148119488726</v>
      </c>
      <c r="M30" s="352"/>
      <c r="N30" s="161">
        <f t="shared" si="3"/>
        <v>512.5</v>
      </c>
      <c r="O30" s="162">
        <v>469</v>
      </c>
      <c r="P30" s="163">
        <v>40</v>
      </c>
      <c r="Q30" s="164">
        <v>3.5</v>
      </c>
      <c r="R30" s="388"/>
      <c r="S30" s="161">
        <f t="shared" si="4"/>
        <v>456.5</v>
      </c>
      <c r="T30" s="165">
        <v>419</v>
      </c>
      <c r="U30" s="163">
        <v>34.5</v>
      </c>
      <c r="V30" s="164">
        <v>3</v>
      </c>
      <c r="W30" s="357"/>
      <c r="X30" s="149">
        <f t="shared" si="5"/>
        <v>7.804878048780488</v>
      </c>
      <c r="Y30" s="150">
        <f t="shared" si="6"/>
        <v>7.5575027382256295</v>
      </c>
      <c r="Z30" s="151">
        <f t="shared" si="7"/>
        <v>1.2654320987654322</v>
      </c>
      <c r="AA30" s="152">
        <f t="shared" si="8"/>
        <v>1.2019741806983852</v>
      </c>
      <c r="AB30" s="215">
        <v>23.47</v>
      </c>
      <c r="AC30" s="166">
        <v>25.33</v>
      </c>
    </row>
    <row r="31" spans="1:29" s="134" customFormat="1" ht="15" customHeight="1">
      <c r="A31" s="135" t="s">
        <v>20</v>
      </c>
      <c r="B31" s="169" t="s">
        <v>80</v>
      </c>
      <c r="C31" s="169" t="s">
        <v>81</v>
      </c>
      <c r="D31" s="155">
        <v>311</v>
      </c>
      <c r="E31" s="156">
        <v>309</v>
      </c>
      <c r="F31" s="157">
        <f t="shared" si="0"/>
        <v>-2</v>
      </c>
      <c r="G31" s="220">
        <v>79</v>
      </c>
      <c r="H31" s="221">
        <v>79.08542367784986</v>
      </c>
      <c r="I31" s="221">
        <v>79</v>
      </c>
      <c r="J31" s="221">
        <v>76</v>
      </c>
      <c r="K31" s="221">
        <f t="shared" si="1"/>
        <v>313.08542367784986</v>
      </c>
      <c r="L31" s="227">
        <f t="shared" si="2"/>
        <v>2.0854236778498603</v>
      </c>
      <c r="M31" s="352"/>
      <c r="N31" s="161">
        <f t="shared" si="3"/>
        <v>358.5</v>
      </c>
      <c r="O31" s="162">
        <v>329</v>
      </c>
      <c r="P31" s="163">
        <v>27.5</v>
      </c>
      <c r="Q31" s="164">
        <v>2</v>
      </c>
      <c r="R31" s="388"/>
      <c r="S31" s="161">
        <f t="shared" si="4"/>
        <v>359.5</v>
      </c>
      <c r="T31" s="165">
        <v>330.5</v>
      </c>
      <c r="U31" s="163">
        <v>26</v>
      </c>
      <c r="V31" s="164">
        <v>3</v>
      </c>
      <c r="W31" s="357"/>
      <c r="X31" s="149">
        <f t="shared" si="5"/>
        <v>7.670850767085077</v>
      </c>
      <c r="Y31" s="150">
        <f t="shared" si="6"/>
        <v>7.232267037552156</v>
      </c>
      <c r="Z31" s="151">
        <f t="shared" si="7"/>
        <v>1.152733118971061</v>
      </c>
      <c r="AA31" s="152">
        <f t="shared" si="8"/>
        <v>1.1482489212589742</v>
      </c>
      <c r="AB31" s="215">
        <v>23.25</v>
      </c>
      <c r="AC31" s="166">
        <v>26.08</v>
      </c>
    </row>
    <row r="32" spans="1:29" s="134" customFormat="1" ht="15" customHeight="1">
      <c r="A32" s="153" t="s">
        <v>47</v>
      </c>
      <c r="B32" s="167" t="s">
        <v>129</v>
      </c>
      <c r="C32" s="167" t="s">
        <v>130</v>
      </c>
      <c r="D32" s="155">
        <v>339</v>
      </c>
      <c r="E32" s="156">
        <v>331</v>
      </c>
      <c r="F32" s="157">
        <f t="shared" si="0"/>
        <v>-8</v>
      </c>
      <c r="G32" s="220">
        <v>84.60931899641578</v>
      </c>
      <c r="H32" s="221">
        <v>66</v>
      </c>
      <c r="I32" s="221">
        <v>79</v>
      </c>
      <c r="J32" s="221">
        <v>89.16415913444416</v>
      </c>
      <c r="K32" s="221">
        <f t="shared" si="1"/>
        <v>318.7734781308599</v>
      </c>
      <c r="L32" s="227">
        <f t="shared" si="2"/>
        <v>-20.226521869140072</v>
      </c>
      <c r="M32" s="352"/>
      <c r="N32" s="161">
        <f t="shared" si="3"/>
        <v>478.5</v>
      </c>
      <c r="O32" s="162">
        <v>438</v>
      </c>
      <c r="P32" s="163">
        <v>34</v>
      </c>
      <c r="Q32" s="164">
        <v>6.5</v>
      </c>
      <c r="R32" s="388"/>
      <c r="S32" s="161">
        <f t="shared" si="4"/>
        <v>463.5</v>
      </c>
      <c r="T32" s="165">
        <v>425.5</v>
      </c>
      <c r="U32" s="163">
        <v>34</v>
      </c>
      <c r="V32" s="164">
        <v>4</v>
      </c>
      <c r="W32" s="357"/>
      <c r="X32" s="149">
        <f t="shared" si="5"/>
        <v>7.105538140020899</v>
      </c>
      <c r="Y32" s="150">
        <f t="shared" si="6"/>
        <v>7.335490830636461</v>
      </c>
      <c r="Z32" s="151">
        <f t="shared" si="7"/>
        <v>1.4115044247787611</v>
      </c>
      <c r="AA32" s="152">
        <f t="shared" si="8"/>
        <v>1.4540105491766422</v>
      </c>
      <c r="AB32" s="215">
        <v>22.31</v>
      </c>
      <c r="AC32" s="166">
        <v>21.27</v>
      </c>
    </row>
    <row r="33" spans="1:29" s="134" customFormat="1" ht="15" customHeight="1">
      <c r="A33" s="153" t="s">
        <v>21</v>
      </c>
      <c r="B33" s="167" t="s">
        <v>82</v>
      </c>
      <c r="C33" s="167" t="s">
        <v>83</v>
      </c>
      <c r="D33" s="155">
        <v>579</v>
      </c>
      <c r="E33" s="156">
        <v>562</v>
      </c>
      <c r="F33" s="157">
        <f t="shared" si="0"/>
        <v>-17</v>
      </c>
      <c r="G33" s="220">
        <v>125</v>
      </c>
      <c r="H33" s="221">
        <v>125</v>
      </c>
      <c r="I33" s="221">
        <v>164</v>
      </c>
      <c r="J33" s="221">
        <v>123</v>
      </c>
      <c r="K33" s="221">
        <f t="shared" si="1"/>
        <v>537</v>
      </c>
      <c r="L33" s="227">
        <f t="shared" si="2"/>
        <v>-42</v>
      </c>
      <c r="M33" s="352"/>
      <c r="N33" s="161">
        <f t="shared" si="3"/>
        <v>760.5</v>
      </c>
      <c r="O33" s="162">
        <v>697</v>
      </c>
      <c r="P33" s="163">
        <v>56</v>
      </c>
      <c r="Q33" s="164">
        <v>7.5</v>
      </c>
      <c r="R33" s="388"/>
      <c r="S33" s="161">
        <f t="shared" si="4"/>
        <v>696</v>
      </c>
      <c r="T33" s="165">
        <v>638.5</v>
      </c>
      <c r="U33" s="163">
        <v>51.5</v>
      </c>
      <c r="V33" s="164">
        <v>6</v>
      </c>
      <c r="W33" s="357"/>
      <c r="X33" s="149">
        <f t="shared" si="5"/>
        <v>7.363576594345825</v>
      </c>
      <c r="Y33" s="150">
        <f t="shared" si="6"/>
        <v>7.399425287356322</v>
      </c>
      <c r="Z33" s="151">
        <f t="shared" si="7"/>
        <v>1.3134715025906736</v>
      </c>
      <c r="AA33" s="152">
        <f t="shared" si="8"/>
        <v>1.2960893854748603</v>
      </c>
      <c r="AB33" s="215">
        <v>24.16</v>
      </c>
      <c r="AC33" s="166">
        <v>24.41</v>
      </c>
    </row>
    <row r="34" spans="1:29" s="134" customFormat="1" ht="15" customHeight="1">
      <c r="A34" s="153" t="s">
        <v>40</v>
      </c>
      <c r="B34" s="167" t="s">
        <v>117</v>
      </c>
      <c r="C34" s="167" t="s">
        <v>118</v>
      </c>
      <c r="D34" s="155">
        <v>416</v>
      </c>
      <c r="E34" s="156">
        <v>429</v>
      </c>
      <c r="F34" s="157">
        <f t="shared" si="0"/>
        <v>13</v>
      </c>
      <c r="G34" s="220">
        <v>94.54285299453926</v>
      </c>
      <c r="H34" s="221">
        <v>116.1206572396758</v>
      </c>
      <c r="I34" s="221">
        <v>105</v>
      </c>
      <c r="J34" s="221">
        <v>93</v>
      </c>
      <c r="K34" s="221">
        <f t="shared" si="1"/>
        <v>408.66351023421504</v>
      </c>
      <c r="L34" s="227">
        <f t="shared" si="2"/>
        <v>-7.336489765784961</v>
      </c>
      <c r="M34" s="352"/>
      <c r="N34" s="161">
        <f t="shared" si="3"/>
        <v>512.5</v>
      </c>
      <c r="O34" s="162">
        <v>470</v>
      </c>
      <c r="P34" s="163">
        <v>39</v>
      </c>
      <c r="Q34" s="164">
        <v>3.5</v>
      </c>
      <c r="R34" s="388"/>
      <c r="S34" s="161">
        <f t="shared" si="4"/>
        <v>487.5</v>
      </c>
      <c r="T34" s="165">
        <v>447.5</v>
      </c>
      <c r="U34" s="163">
        <v>37</v>
      </c>
      <c r="V34" s="164">
        <v>3</v>
      </c>
      <c r="W34" s="357"/>
      <c r="X34" s="149">
        <f t="shared" si="5"/>
        <v>7.609756097560975</v>
      </c>
      <c r="Y34" s="150">
        <f t="shared" si="6"/>
        <v>7.58974358974359</v>
      </c>
      <c r="Z34" s="151">
        <f t="shared" si="7"/>
        <v>1.2319711538461537</v>
      </c>
      <c r="AA34" s="152">
        <f t="shared" si="8"/>
        <v>1.1929129657810698</v>
      </c>
      <c r="AB34" s="215">
        <v>23.42</v>
      </c>
      <c r="AC34" s="166">
        <v>25.56</v>
      </c>
    </row>
    <row r="35" spans="1:29" s="134" customFormat="1" ht="15" customHeight="1">
      <c r="A35" s="153" t="s">
        <v>48</v>
      </c>
      <c r="B35" s="167" t="s">
        <v>131</v>
      </c>
      <c r="C35" s="167" t="s">
        <v>163</v>
      </c>
      <c r="D35" s="155">
        <v>237</v>
      </c>
      <c r="E35" s="156">
        <v>237</v>
      </c>
      <c r="F35" s="157">
        <f t="shared" si="0"/>
        <v>0</v>
      </c>
      <c r="G35" s="220">
        <v>58.070754511850396</v>
      </c>
      <c r="H35" s="221">
        <v>56</v>
      </c>
      <c r="I35" s="221">
        <v>64</v>
      </c>
      <c r="J35" s="221">
        <v>52</v>
      </c>
      <c r="K35" s="221">
        <f t="shared" si="1"/>
        <v>230.0707545118504</v>
      </c>
      <c r="L35" s="227">
        <f t="shared" si="2"/>
        <v>-6.929245488149604</v>
      </c>
      <c r="M35" s="352"/>
      <c r="N35" s="161">
        <f t="shared" si="3"/>
        <v>374.5</v>
      </c>
      <c r="O35" s="162">
        <v>343</v>
      </c>
      <c r="P35" s="163">
        <v>29</v>
      </c>
      <c r="Q35" s="164">
        <v>2.5</v>
      </c>
      <c r="R35" s="388"/>
      <c r="S35" s="161">
        <f t="shared" si="4"/>
        <v>338.5</v>
      </c>
      <c r="T35" s="165">
        <v>311</v>
      </c>
      <c r="U35" s="163">
        <v>23.5</v>
      </c>
      <c r="V35" s="164">
        <v>4</v>
      </c>
      <c r="W35" s="357"/>
      <c r="X35" s="149">
        <f t="shared" si="5"/>
        <v>7.74365821094793</v>
      </c>
      <c r="Y35" s="150">
        <f t="shared" si="6"/>
        <v>6.942392909896602</v>
      </c>
      <c r="Z35" s="151">
        <f t="shared" si="7"/>
        <v>1.580168776371308</v>
      </c>
      <c r="AA35" s="152">
        <f t="shared" si="8"/>
        <v>1.4712865210452668</v>
      </c>
      <c r="AB35" s="215">
        <v>21.5</v>
      </c>
      <c r="AC35" s="166">
        <v>20.91</v>
      </c>
    </row>
    <row r="36" spans="1:29" s="134" customFormat="1" ht="15" customHeight="1">
      <c r="A36" s="153" t="s">
        <v>22</v>
      </c>
      <c r="B36" s="167" t="s">
        <v>84</v>
      </c>
      <c r="C36" s="167" t="s">
        <v>85</v>
      </c>
      <c r="D36" s="155">
        <v>484</v>
      </c>
      <c r="E36" s="156">
        <v>485</v>
      </c>
      <c r="F36" s="157">
        <f t="shared" si="0"/>
        <v>1</v>
      </c>
      <c r="G36" s="220">
        <v>138.53320802005013</v>
      </c>
      <c r="H36" s="221">
        <v>127.01579310344826</v>
      </c>
      <c r="I36" s="221">
        <v>118.62097447920877</v>
      </c>
      <c r="J36" s="221">
        <v>105</v>
      </c>
      <c r="K36" s="221">
        <f t="shared" si="1"/>
        <v>489.16997560270715</v>
      </c>
      <c r="L36" s="227">
        <f t="shared" si="2"/>
        <v>5.169975602707154</v>
      </c>
      <c r="M36" s="352"/>
      <c r="N36" s="161">
        <f t="shared" si="3"/>
        <v>579.5</v>
      </c>
      <c r="O36" s="162">
        <v>530</v>
      </c>
      <c r="P36" s="163">
        <v>45</v>
      </c>
      <c r="Q36" s="164">
        <v>4.5</v>
      </c>
      <c r="R36" s="388"/>
      <c r="S36" s="161">
        <f t="shared" si="4"/>
        <v>576.5</v>
      </c>
      <c r="T36" s="165">
        <v>529.5</v>
      </c>
      <c r="U36" s="163">
        <v>44</v>
      </c>
      <c r="V36" s="164">
        <v>3</v>
      </c>
      <c r="W36" s="357"/>
      <c r="X36" s="149">
        <f t="shared" si="5"/>
        <v>7.765314926660914</v>
      </c>
      <c r="Y36" s="150">
        <f t="shared" si="6"/>
        <v>7.632263660017347</v>
      </c>
      <c r="Z36" s="151">
        <f t="shared" si="7"/>
        <v>1.197314049586777</v>
      </c>
      <c r="AA36" s="152">
        <f t="shared" si="8"/>
        <v>1.1785269512702479</v>
      </c>
      <c r="AB36" s="215">
        <v>25.95</v>
      </c>
      <c r="AC36" s="166">
        <v>25.79</v>
      </c>
    </row>
    <row r="37" spans="1:29" s="134" customFormat="1" ht="15" customHeight="1">
      <c r="A37" s="153" t="s">
        <v>23</v>
      </c>
      <c r="B37" s="167" t="s">
        <v>86</v>
      </c>
      <c r="C37" s="167" t="s">
        <v>87</v>
      </c>
      <c r="D37" s="155">
        <v>509</v>
      </c>
      <c r="E37" s="156">
        <v>512</v>
      </c>
      <c r="F37" s="157">
        <f t="shared" si="0"/>
        <v>3</v>
      </c>
      <c r="G37" s="220">
        <v>115</v>
      </c>
      <c r="H37" s="221">
        <v>131</v>
      </c>
      <c r="I37" s="221">
        <v>119</v>
      </c>
      <c r="J37" s="221">
        <v>136</v>
      </c>
      <c r="K37" s="221">
        <f t="shared" si="1"/>
        <v>501</v>
      </c>
      <c r="L37" s="227">
        <f t="shared" si="2"/>
        <v>-8</v>
      </c>
      <c r="M37" s="352"/>
      <c r="N37" s="161">
        <f t="shared" si="3"/>
        <v>606.5</v>
      </c>
      <c r="O37" s="162">
        <v>555</v>
      </c>
      <c r="P37" s="163">
        <v>45.5</v>
      </c>
      <c r="Q37" s="164">
        <v>6</v>
      </c>
      <c r="R37" s="388"/>
      <c r="S37" s="161">
        <f t="shared" si="4"/>
        <v>580.5</v>
      </c>
      <c r="T37" s="165">
        <v>532.5</v>
      </c>
      <c r="U37" s="163">
        <v>44.5</v>
      </c>
      <c r="V37" s="164">
        <v>3.5</v>
      </c>
      <c r="W37" s="357"/>
      <c r="X37" s="149">
        <f t="shared" si="5"/>
        <v>7.502061005770816</v>
      </c>
      <c r="Y37" s="150">
        <f t="shared" si="6"/>
        <v>7.665805340223946</v>
      </c>
      <c r="Z37" s="151">
        <f t="shared" si="7"/>
        <v>1.1915520628683693</v>
      </c>
      <c r="AA37" s="152">
        <f t="shared" si="8"/>
        <v>1.158682634730539</v>
      </c>
      <c r="AB37" s="215">
        <v>25.2</v>
      </c>
      <c r="AC37" s="166">
        <v>26.37</v>
      </c>
    </row>
    <row r="38" spans="1:29" s="134" customFormat="1" ht="15" customHeight="1">
      <c r="A38" s="153" t="s">
        <v>24</v>
      </c>
      <c r="B38" s="167" t="s">
        <v>88</v>
      </c>
      <c r="C38" s="167" t="s">
        <v>89</v>
      </c>
      <c r="D38" s="155">
        <v>515</v>
      </c>
      <c r="E38" s="156">
        <v>516</v>
      </c>
      <c r="F38" s="157">
        <f t="shared" si="0"/>
        <v>1</v>
      </c>
      <c r="G38" s="220">
        <v>134</v>
      </c>
      <c r="H38" s="221">
        <v>132</v>
      </c>
      <c r="I38" s="221">
        <v>152</v>
      </c>
      <c r="J38" s="221">
        <v>118</v>
      </c>
      <c r="K38" s="221">
        <f t="shared" si="1"/>
        <v>536</v>
      </c>
      <c r="L38" s="227">
        <f t="shared" si="2"/>
        <v>21</v>
      </c>
      <c r="M38" s="352"/>
      <c r="N38" s="161">
        <f t="shared" si="3"/>
        <v>688.5</v>
      </c>
      <c r="O38" s="162">
        <v>631</v>
      </c>
      <c r="P38" s="163">
        <v>52</v>
      </c>
      <c r="Q38" s="164">
        <v>5.5</v>
      </c>
      <c r="R38" s="388"/>
      <c r="S38" s="161">
        <f t="shared" si="4"/>
        <v>711.5</v>
      </c>
      <c r="T38" s="165">
        <v>653</v>
      </c>
      <c r="U38" s="163">
        <v>52.5</v>
      </c>
      <c r="V38" s="164">
        <v>6</v>
      </c>
      <c r="W38" s="357"/>
      <c r="X38" s="149">
        <f t="shared" si="5"/>
        <v>7.552650689905592</v>
      </c>
      <c r="Y38" s="150">
        <f t="shared" si="6"/>
        <v>7.3787772312016875</v>
      </c>
      <c r="Z38" s="151">
        <f t="shared" si="7"/>
        <v>1.336893203883495</v>
      </c>
      <c r="AA38" s="152">
        <f t="shared" si="8"/>
        <v>1.3274253731343284</v>
      </c>
      <c r="AB38" s="215">
        <v>22.81</v>
      </c>
      <c r="AC38" s="166">
        <v>23.3</v>
      </c>
    </row>
    <row r="39" spans="1:29" s="134" customFormat="1" ht="15" customHeight="1">
      <c r="A39" s="153" t="s">
        <v>25</v>
      </c>
      <c r="B39" s="167" t="s">
        <v>188</v>
      </c>
      <c r="C39" s="167" t="s">
        <v>91</v>
      </c>
      <c r="D39" s="155">
        <v>286</v>
      </c>
      <c r="E39" s="156">
        <v>290</v>
      </c>
      <c r="F39" s="157">
        <f t="shared" si="0"/>
        <v>4</v>
      </c>
      <c r="G39" s="220">
        <v>78.46316425120774</v>
      </c>
      <c r="H39" s="221">
        <v>74</v>
      </c>
      <c r="I39" s="221">
        <v>65</v>
      </c>
      <c r="J39" s="221">
        <v>72</v>
      </c>
      <c r="K39" s="221">
        <f t="shared" si="1"/>
        <v>289.46316425120773</v>
      </c>
      <c r="L39" s="227">
        <f t="shared" si="2"/>
        <v>3.463164251207729</v>
      </c>
      <c r="M39" s="352"/>
      <c r="N39" s="161">
        <f t="shared" si="3"/>
        <v>358.5</v>
      </c>
      <c r="O39" s="162">
        <v>329</v>
      </c>
      <c r="P39" s="163">
        <v>28</v>
      </c>
      <c r="Q39" s="164">
        <v>1.5</v>
      </c>
      <c r="R39" s="388"/>
      <c r="S39" s="161">
        <f t="shared" si="4"/>
        <v>360.5</v>
      </c>
      <c r="T39" s="165">
        <v>331.5</v>
      </c>
      <c r="U39" s="163">
        <v>26</v>
      </c>
      <c r="V39" s="164">
        <v>3</v>
      </c>
      <c r="W39" s="357"/>
      <c r="X39" s="149">
        <f t="shared" si="5"/>
        <v>7.810320781032078</v>
      </c>
      <c r="Y39" s="150">
        <f t="shared" si="6"/>
        <v>7.212205270457697</v>
      </c>
      <c r="Z39" s="151">
        <f t="shared" si="7"/>
        <v>1.2534965034965035</v>
      </c>
      <c r="AA39" s="152">
        <f t="shared" si="8"/>
        <v>1.2454088966122945</v>
      </c>
      <c r="AB39" s="215">
        <v>22.58</v>
      </c>
      <c r="AC39" s="166">
        <v>24.08</v>
      </c>
    </row>
    <row r="40" spans="1:29" s="134" customFormat="1" ht="15" customHeight="1">
      <c r="A40" s="153" t="s">
        <v>26</v>
      </c>
      <c r="B40" s="167" t="s">
        <v>92</v>
      </c>
      <c r="C40" s="167" t="s">
        <v>93</v>
      </c>
      <c r="D40" s="155">
        <v>400</v>
      </c>
      <c r="E40" s="156">
        <v>413</v>
      </c>
      <c r="F40" s="157">
        <f t="shared" si="0"/>
        <v>13</v>
      </c>
      <c r="G40" s="220">
        <v>106.47787057006073</v>
      </c>
      <c r="H40" s="221">
        <v>105</v>
      </c>
      <c r="I40" s="221">
        <v>88</v>
      </c>
      <c r="J40" s="221">
        <v>108</v>
      </c>
      <c r="K40" s="221">
        <f t="shared" si="1"/>
        <v>407.47787057006076</v>
      </c>
      <c r="L40" s="227">
        <f t="shared" si="2"/>
        <v>7.477870570060759</v>
      </c>
      <c r="M40" s="352"/>
      <c r="N40" s="161">
        <f t="shared" si="3"/>
        <v>452.5</v>
      </c>
      <c r="O40" s="162">
        <v>415</v>
      </c>
      <c r="P40" s="163">
        <v>35</v>
      </c>
      <c r="Q40" s="164">
        <v>2.5</v>
      </c>
      <c r="R40" s="388"/>
      <c r="S40" s="161">
        <f t="shared" si="4"/>
        <v>481.5</v>
      </c>
      <c r="T40" s="165">
        <v>442</v>
      </c>
      <c r="U40" s="163">
        <v>36.5</v>
      </c>
      <c r="V40" s="164">
        <v>3</v>
      </c>
      <c r="W40" s="357"/>
      <c r="X40" s="149">
        <f t="shared" si="5"/>
        <v>7.734806629834254</v>
      </c>
      <c r="Y40" s="150">
        <f t="shared" si="6"/>
        <v>7.580477673935618</v>
      </c>
      <c r="Z40" s="151">
        <f t="shared" si="7"/>
        <v>1.13125</v>
      </c>
      <c r="AA40" s="152">
        <f t="shared" si="8"/>
        <v>1.181659262443829</v>
      </c>
      <c r="AB40" s="215">
        <v>25.63</v>
      </c>
      <c r="AC40" s="166">
        <v>25.44</v>
      </c>
    </row>
    <row r="41" spans="1:29" s="134" customFormat="1" ht="15" customHeight="1">
      <c r="A41" s="153" t="s">
        <v>27</v>
      </c>
      <c r="B41" s="167" t="s">
        <v>94</v>
      </c>
      <c r="C41" s="167" t="s">
        <v>93</v>
      </c>
      <c r="D41" s="155">
        <v>235</v>
      </c>
      <c r="E41" s="156">
        <v>225</v>
      </c>
      <c r="F41" s="157">
        <f t="shared" si="0"/>
        <v>-10</v>
      </c>
      <c r="G41" s="220">
        <v>54.99571413264759</v>
      </c>
      <c r="H41" s="221">
        <v>62</v>
      </c>
      <c r="I41" s="221">
        <v>54</v>
      </c>
      <c r="J41" s="221">
        <v>60</v>
      </c>
      <c r="K41" s="221">
        <f t="shared" si="1"/>
        <v>230.9957141326476</v>
      </c>
      <c r="L41" s="227">
        <f t="shared" si="2"/>
        <v>-4.004285867352394</v>
      </c>
      <c r="M41" s="352"/>
      <c r="N41" s="161">
        <f t="shared" si="3"/>
        <v>332.5</v>
      </c>
      <c r="O41" s="162">
        <v>306</v>
      </c>
      <c r="P41" s="163">
        <v>25</v>
      </c>
      <c r="Q41" s="164">
        <v>1.5</v>
      </c>
      <c r="R41" s="388"/>
      <c r="S41" s="161">
        <f t="shared" si="4"/>
        <v>333.5</v>
      </c>
      <c r="T41" s="165">
        <v>307</v>
      </c>
      <c r="U41" s="163">
        <v>23.5</v>
      </c>
      <c r="V41" s="164">
        <v>3</v>
      </c>
      <c r="W41" s="357"/>
      <c r="X41" s="149">
        <f t="shared" si="5"/>
        <v>7.518796992481203</v>
      </c>
      <c r="Y41" s="150">
        <f t="shared" si="6"/>
        <v>7.04647676161919</v>
      </c>
      <c r="Z41" s="151">
        <f t="shared" si="7"/>
        <v>1.4148936170212767</v>
      </c>
      <c r="AA41" s="152">
        <f t="shared" si="8"/>
        <v>1.443749730388894</v>
      </c>
      <c r="AB41" s="215">
        <v>20.91</v>
      </c>
      <c r="AC41" s="166">
        <v>21</v>
      </c>
    </row>
    <row r="42" spans="1:29" s="134" customFormat="1" ht="15" customHeight="1">
      <c r="A42" s="153" t="s">
        <v>28</v>
      </c>
      <c r="B42" s="167" t="s">
        <v>95</v>
      </c>
      <c r="C42" s="167" t="s">
        <v>96</v>
      </c>
      <c r="D42" s="155">
        <v>455</v>
      </c>
      <c r="E42" s="156">
        <v>429</v>
      </c>
      <c r="F42" s="157">
        <f t="shared" si="0"/>
        <v>-26</v>
      </c>
      <c r="G42" s="220">
        <v>113</v>
      </c>
      <c r="H42" s="221">
        <v>105</v>
      </c>
      <c r="I42" s="221">
        <v>93</v>
      </c>
      <c r="J42" s="221">
        <v>108</v>
      </c>
      <c r="K42" s="221">
        <f t="shared" si="1"/>
        <v>419</v>
      </c>
      <c r="L42" s="227">
        <f t="shared" si="2"/>
        <v>-36</v>
      </c>
      <c r="M42" s="352"/>
      <c r="N42" s="161">
        <f t="shared" si="3"/>
        <v>544.5</v>
      </c>
      <c r="O42" s="162">
        <v>499</v>
      </c>
      <c r="P42" s="163">
        <v>42</v>
      </c>
      <c r="Q42" s="164">
        <v>3.5</v>
      </c>
      <c r="R42" s="388"/>
      <c r="S42" s="161">
        <f t="shared" si="4"/>
        <v>488.5</v>
      </c>
      <c r="T42" s="165">
        <v>448.5</v>
      </c>
      <c r="U42" s="163">
        <v>37</v>
      </c>
      <c r="V42" s="164">
        <v>3</v>
      </c>
      <c r="W42" s="357"/>
      <c r="X42" s="149">
        <f t="shared" si="5"/>
        <v>7.7134986225895315</v>
      </c>
      <c r="Y42" s="150">
        <f t="shared" si="6"/>
        <v>7.574206755373593</v>
      </c>
      <c r="Z42" s="151">
        <f t="shared" si="7"/>
        <v>1.1967032967032967</v>
      </c>
      <c r="AA42" s="152">
        <f t="shared" si="8"/>
        <v>1.165871121718377</v>
      </c>
      <c r="AB42" s="215">
        <v>25.72</v>
      </c>
      <c r="AC42" s="166">
        <v>26.19</v>
      </c>
    </row>
    <row r="43" spans="1:29" s="134" customFormat="1" ht="15" customHeight="1">
      <c r="A43" s="153" t="s">
        <v>45</v>
      </c>
      <c r="B43" s="167" t="s">
        <v>125</v>
      </c>
      <c r="C43" s="167" t="s">
        <v>126</v>
      </c>
      <c r="D43" s="155">
        <v>540</v>
      </c>
      <c r="E43" s="156">
        <v>531</v>
      </c>
      <c r="F43" s="157">
        <f t="shared" si="0"/>
        <v>-9</v>
      </c>
      <c r="G43" s="220">
        <v>131.17791031519</v>
      </c>
      <c r="H43" s="221">
        <v>134.50035059601322</v>
      </c>
      <c r="I43" s="221">
        <v>125.92451071936812</v>
      </c>
      <c r="J43" s="221">
        <v>129.877119805523</v>
      </c>
      <c r="K43" s="221">
        <v>522</v>
      </c>
      <c r="L43" s="227">
        <f t="shared" si="2"/>
        <v>-18</v>
      </c>
      <c r="M43" s="352"/>
      <c r="N43" s="161">
        <f t="shared" si="3"/>
        <v>658.5</v>
      </c>
      <c r="O43" s="162">
        <v>604</v>
      </c>
      <c r="P43" s="163">
        <v>51</v>
      </c>
      <c r="Q43" s="164">
        <v>3.5</v>
      </c>
      <c r="R43" s="388"/>
      <c r="S43" s="161">
        <f t="shared" si="4"/>
        <v>608.5</v>
      </c>
      <c r="T43" s="165">
        <v>559</v>
      </c>
      <c r="U43" s="163">
        <v>46.5</v>
      </c>
      <c r="V43" s="164">
        <v>3</v>
      </c>
      <c r="W43" s="357"/>
      <c r="X43" s="149">
        <f t="shared" si="5"/>
        <v>7.744874715261959</v>
      </c>
      <c r="Y43" s="150">
        <f t="shared" si="6"/>
        <v>7.641741988496302</v>
      </c>
      <c r="Z43" s="151">
        <f t="shared" si="7"/>
        <v>1.2194444444444446</v>
      </c>
      <c r="AA43" s="152">
        <f t="shared" si="8"/>
        <v>1.1657088122605364</v>
      </c>
      <c r="AB43" s="215">
        <v>25.24</v>
      </c>
      <c r="AC43" s="166">
        <v>26.1</v>
      </c>
    </row>
    <row r="44" spans="1:29" s="134" customFormat="1" ht="15" customHeight="1">
      <c r="A44" s="153" t="s">
        <v>39</v>
      </c>
      <c r="B44" s="167" t="s">
        <v>115</v>
      </c>
      <c r="C44" s="167" t="s">
        <v>116</v>
      </c>
      <c r="D44" s="155">
        <v>280</v>
      </c>
      <c r="E44" s="156">
        <v>282</v>
      </c>
      <c r="F44" s="157">
        <f t="shared" si="0"/>
        <v>2</v>
      </c>
      <c r="G44" s="220">
        <v>65.24875124875125</v>
      </c>
      <c r="H44" s="221">
        <v>76.52485958485958</v>
      </c>
      <c r="I44" s="221">
        <v>71.72820512820513</v>
      </c>
      <c r="J44" s="221">
        <v>67.3270886375506</v>
      </c>
      <c r="K44" s="221">
        <f t="shared" si="1"/>
        <v>280.8289045993666</v>
      </c>
      <c r="L44" s="227">
        <f t="shared" si="2"/>
        <v>0.8289045993665809</v>
      </c>
      <c r="M44" s="352"/>
      <c r="N44" s="161">
        <f t="shared" si="3"/>
        <v>361.5</v>
      </c>
      <c r="O44" s="162">
        <v>332</v>
      </c>
      <c r="P44" s="163">
        <v>28</v>
      </c>
      <c r="Q44" s="164">
        <v>1.5</v>
      </c>
      <c r="R44" s="388"/>
      <c r="S44" s="161">
        <f t="shared" si="4"/>
        <v>363.5</v>
      </c>
      <c r="T44" s="165">
        <v>334</v>
      </c>
      <c r="U44" s="163">
        <v>26.5</v>
      </c>
      <c r="V44" s="164">
        <v>3</v>
      </c>
      <c r="W44" s="357"/>
      <c r="X44" s="149">
        <f t="shared" si="5"/>
        <v>7.745504840940526</v>
      </c>
      <c r="Y44" s="150">
        <f t="shared" si="6"/>
        <v>7.290233837689134</v>
      </c>
      <c r="Z44" s="151">
        <f t="shared" si="7"/>
        <v>1.2910714285714286</v>
      </c>
      <c r="AA44" s="152">
        <f t="shared" si="8"/>
        <v>1.2943824301795888</v>
      </c>
      <c r="AB44" s="215">
        <v>22.83</v>
      </c>
      <c r="AC44" s="166">
        <v>23.42</v>
      </c>
    </row>
    <row r="45" spans="1:29" s="134" customFormat="1" ht="15" customHeight="1">
      <c r="A45" s="153" t="s">
        <v>49</v>
      </c>
      <c r="B45" s="167" t="s">
        <v>132</v>
      </c>
      <c r="C45" s="167" t="s">
        <v>133</v>
      </c>
      <c r="D45" s="155">
        <v>309</v>
      </c>
      <c r="E45" s="156">
        <v>313</v>
      </c>
      <c r="F45" s="157">
        <f t="shared" si="0"/>
        <v>4</v>
      </c>
      <c r="G45" s="220">
        <v>92.46825659972212</v>
      </c>
      <c r="H45" s="221">
        <v>81.23705408515535</v>
      </c>
      <c r="I45" s="221">
        <v>84.4434882722554</v>
      </c>
      <c r="J45" s="221">
        <v>69</v>
      </c>
      <c r="K45" s="221">
        <f t="shared" si="1"/>
        <v>327.14879895713284</v>
      </c>
      <c r="L45" s="227">
        <f t="shared" si="2"/>
        <v>18.14879895713284</v>
      </c>
      <c r="M45" s="352"/>
      <c r="N45" s="161">
        <f t="shared" si="3"/>
        <v>396.5</v>
      </c>
      <c r="O45" s="162">
        <v>364</v>
      </c>
      <c r="P45" s="163">
        <v>30</v>
      </c>
      <c r="Q45" s="164">
        <v>2.5</v>
      </c>
      <c r="R45" s="388"/>
      <c r="S45" s="161">
        <f t="shared" si="4"/>
        <v>389.5</v>
      </c>
      <c r="T45" s="165">
        <v>358</v>
      </c>
      <c r="U45" s="163">
        <v>28.5</v>
      </c>
      <c r="V45" s="164">
        <v>3</v>
      </c>
      <c r="W45" s="357"/>
      <c r="X45" s="149">
        <f t="shared" si="5"/>
        <v>7.566204287515762</v>
      </c>
      <c r="Y45" s="150">
        <f t="shared" si="6"/>
        <v>7.317073170731707</v>
      </c>
      <c r="Z45" s="151">
        <f t="shared" si="7"/>
        <v>1.2831715210355987</v>
      </c>
      <c r="AA45" s="152">
        <f t="shared" si="8"/>
        <v>1.1905897293269208</v>
      </c>
      <c r="AB45" s="215">
        <v>25.07</v>
      </c>
      <c r="AC45" s="166">
        <v>25.08</v>
      </c>
    </row>
    <row r="46" spans="1:29" s="134" customFormat="1" ht="15" customHeight="1">
      <c r="A46" s="153" t="s">
        <v>29</v>
      </c>
      <c r="B46" s="167" t="s">
        <v>97</v>
      </c>
      <c r="C46" s="167" t="s">
        <v>98</v>
      </c>
      <c r="D46" s="155">
        <v>298</v>
      </c>
      <c r="E46" s="156">
        <v>294</v>
      </c>
      <c r="F46" s="157">
        <f t="shared" si="0"/>
        <v>-4</v>
      </c>
      <c r="G46" s="220">
        <v>66</v>
      </c>
      <c r="H46" s="221">
        <v>80</v>
      </c>
      <c r="I46" s="221">
        <v>70.98610567514677</v>
      </c>
      <c r="J46" s="221">
        <v>70</v>
      </c>
      <c r="K46" s="221">
        <f t="shared" si="1"/>
        <v>286.98610567514675</v>
      </c>
      <c r="L46" s="227">
        <f t="shared" si="2"/>
        <v>-11.013894324853254</v>
      </c>
      <c r="M46" s="352"/>
      <c r="N46" s="161">
        <f t="shared" si="3"/>
        <v>357.5</v>
      </c>
      <c r="O46" s="162">
        <v>328</v>
      </c>
      <c r="P46" s="163">
        <v>27</v>
      </c>
      <c r="Q46" s="164">
        <v>2.5</v>
      </c>
      <c r="R46" s="388"/>
      <c r="S46" s="161">
        <f t="shared" si="4"/>
        <v>360.5</v>
      </c>
      <c r="T46" s="165">
        <v>331.5</v>
      </c>
      <c r="U46" s="163">
        <v>26</v>
      </c>
      <c r="V46" s="164">
        <v>3</v>
      </c>
      <c r="W46" s="357"/>
      <c r="X46" s="149">
        <f t="shared" si="5"/>
        <v>7.5524475524475525</v>
      </c>
      <c r="Y46" s="150">
        <f t="shared" si="6"/>
        <v>7.212205270457697</v>
      </c>
      <c r="Z46" s="151">
        <f t="shared" si="7"/>
        <v>1.1996644295302012</v>
      </c>
      <c r="AA46" s="152">
        <f t="shared" si="8"/>
        <v>1.2561583744687177</v>
      </c>
      <c r="AB46" s="215">
        <v>22.17</v>
      </c>
      <c r="AC46" s="166">
        <v>23.92</v>
      </c>
    </row>
    <row r="47" spans="1:29" s="134" customFormat="1" ht="15" customHeight="1">
      <c r="A47" s="153" t="s">
        <v>57</v>
      </c>
      <c r="B47" s="167" t="s">
        <v>201</v>
      </c>
      <c r="C47" s="167" t="s">
        <v>147</v>
      </c>
      <c r="D47" s="155">
        <v>727</v>
      </c>
      <c r="E47" s="156">
        <v>730</v>
      </c>
      <c r="F47" s="157">
        <f t="shared" si="0"/>
        <v>3</v>
      </c>
      <c r="G47" s="220">
        <v>172</v>
      </c>
      <c r="H47" s="221">
        <v>173</v>
      </c>
      <c r="I47" s="221">
        <v>178</v>
      </c>
      <c r="J47" s="221">
        <v>194</v>
      </c>
      <c r="K47" s="221">
        <f t="shared" si="1"/>
        <v>717</v>
      </c>
      <c r="L47" s="227">
        <f t="shared" si="2"/>
        <v>-10</v>
      </c>
      <c r="M47" s="352"/>
      <c r="N47" s="161">
        <f t="shared" si="3"/>
        <v>919</v>
      </c>
      <c r="O47" s="162">
        <v>842</v>
      </c>
      <c r="P47" s="163">
        <v>67</v>
      </c>
      <c r="Q47" s="164">
        <v>10</v>
      </c>
      <c r="R47" s="388"/>
      <c r="S47" s="161">
        <f t="shared" si="4"/>
        <v>894</v>
      </c>
      <c r="T47" s="165">
        <v>821</v>
      </c>
      <c r="U47" s="163">
        <v>66</v>
      </c>
      <c r="V47" s="164">
        <v>7</v>
      </c>
      <c r="W47" s="357"/>
      <c r="X47" s="149">
        <f t="shared" si="5"/>
        <v>7.290533188248095</v>
      </c>
      <c r="Y47" s="150">
        <f t="shared" si="6"/>
        <v>7.38255033557047</v>
      </c>
      <c r="Z47" s="151">
        <f t="shared" si="7"/>
        <v>1.2640990371389271</v>
      </c>
      <c r="AA47" s="152">
        <f t="shared" si="8"/>
        <v>1.2468619246861925</v>
      </c>
      <c r="AB47" s="215">
        <v>24.63</v>
      </c>
      <c r="AC47" s="166">
        <v>24.25</v>
      </c>
    </row>
    <row r="48" spans="1:29" s="134" customFormat="1" ht="15" customHeight="1">
      <c r="A48" s="153" t="s">
        <v>36</v>
      </c>
      <c r="B48" s="167" t="s">
        <v>109</v>
      </c>
      <c r="C48" s="167" t="s">
        <v>110</v>
      </c>
      <c r="D48" s="155">
        <v>376</v>
      </c>
      <c r="E48" s="156">
        <v>356</v>
      </c>
      <c r="F48" s="157">
        <f t="shared" si="0"/>
        <v>-20</v>
      </c>
      <c r="G48" s="220">
        <v>97.78687375237354</v>
      </c>
      <c r="H48" s="221">
        <v>104.18497930218805</v>
      </c>
      <c r="I48" s="221">
        <v>83.66247771836008</v>
      </c>
      <c r="J48" s="221">
        <v>85</v>
      </c>
      <c r="K48" s="221">
        <f t="shared" si="1"/>
        <v>370.63433077292166</v>
      </c>
      <c r="L48" s="227">
        <f t="shared" si="2"/>
        <v>-5.365669227078342</v>
      </c>
      <c r="M48" s="352"/>
      <c r="N48" s="161">
        <f t="shared" si="3"/>
        <v>455.5</v>
      </c>
      <c r="O48" s="162">
        <v>418</v>
      </c>
      <c r="P48" s="163">
        <v>34</v>
      </c>
      <c r="Q48" s="164">
        <v>3.5</v>
      </c>
      <c r="R48" s="388"/>
      <c r="S48" s="161">
        <f t="shared" si="4"/>
        <v>426.5</v>
      </c>
      <c r="T48" s="165">
        <v>392</v>
      </c>
      <c r="U48" s="163">
        <v>31.5</v>
      </c>
      <c r="V48" s="164">
        <v>3</v>
      </c>
      <c r="W48" s="357"/>
      <c r="X48" s="149">
        <f t="shared" si="5"/>
        <v>7.4643249176728865</v>
      </c>
      <c r="Y48" s="150">
        <f t="shared" si="6"/>
        <v>7.38569753810082</v>
      </c>
      <c r="Z48" s="151">
        <f t="shared" si="7"/>
        <v>1.211436170212766</v>
      </c>
      <c r="AA48" s="152">
        <f t="shared" si="8"/>
        <v>1.1507298827676755</v>
      </c>
      <c r="AB48" s="215">
        <v>24.36</v>
      </c>
      <c r="AC48" s="166">
        <v>26.5</v>
      </c>
    </row>
    <row r="49" spans="1:29" s="134" customFormat="1" ht="15" customHeight="1">
      <c r="A49" s="153" t="s">
        <v>42</v>
      </c>
      <c r="B49" s="167" t="s">
        <v>121</v>
      </c>
      <c r="C49" s="167" t="s">
        <v>102</v>
      </c>
      <c r="D49" s="155">
        <v>503</v>
      </c>
      <c r="E49" s="156">
        <v>506</v>
      </c>
      <c r="F49" s="157">
        <f t="shared" si="0"/>
        <v>3</v>
      </c>
      <c r="G49" s="220">
        <v>138.09246188956598</v>
      </c>
      <c r="H49" s="221">
        <v>124</v>
      </c>
      <c r="I49" s="221">
        <v>138</v>
      </c>
      <c r="J49" s="221">
        <v>112</v>
      </c>
      <c r="K49" s="221">
        <f t="shared" si="1"/>
        <v>512.092461889566</v>
      </c>
      <c r="L49" s="227">
        <f t="shared" si="2"/>
        <v>9.092461889566039</v>
      </c>
      <c r="M49" s="352"/>
      <c r="N49" s="161">
        <f t="shared" si="3"/>
        <v>571.5</v>
      </c>
      <c r="O49" s="162">
        <v>523</v>
      </c>
      <c r="P49" s="163">
        <v>44</v>
      </c>
      <c r="Q49" s="164">
        <v>4.5</v>
      </c>
      <c r="R49" s="388"/>
      <c r="S49" s="161">
        <f t="shared" si="4"/>
        <v>574.5</v>
      </c>
      <c r="T49" s="165">
        <v>527</v>
      </c>
      <c r="U49" s="163">
        <v>44</v>
      </c>
      <c r="V49" s="164">
        <v>3.5</v>
      </c>
      <c r="W49" s="357"/>
      <c r="X49" s="149">
        <f t="shared" si="5"/>
        <v>7.699037620297462</v>
      </c>
      <c r="Y49" s="150">
        <f t="shared" si="6"/>
        <v>7.658833768494342</v>
      </c>
      <c r="Z49" s="151">
        <f t="shared" si="7"/>
        <v>1.136182902584493</v>
      </c>
      <c r="AA49" s="152">
        <f t="shared" si="8"/>
        <v>1.1218677148266485</v>
      </c>
      <c r="AB49" s="215">
        <v>25.84</v>
      </c>
      <c r="AC49" s="166">
        <v>26.95</v>
      </c>
    </row>
    <row r="50" spans="1:29" s="134" customFormat="1" ht="15" customHeight="1">
      <c r="A50" s="153" t="s">
        <v>30</v>
      </c>
      <c r="B50" s="167" t="s">
        <v>99</v>
      </c>
      <c r="C50" s="167" t="s">
        <v>100</v>
      </c>
      <c r="D50" s="155">
        <v>282</v>
      </c>
      <c r="E50" s="156">
        <v>298</v>
      </c>
      <c r="F50" s="157">
        <f t="shared" si="0"/>
        <v>16</v>
      </c>
      <c r="G50" s="220">
        <v>75</v>
      </c>
      <c r="H50" s="221">
        <v>74.34611566145445</v>
      </c>
      <c r="I50" s="221">
        <v>77.63252946543808</v>
      </c>
      <c r="J50" s="221">
        <v>75</v>
      </c>
      <c r="K50" s="221">
        <f t="shared" si="1"/>
        <v>301.97864512689256</v>
      </c>
      <c r="L50" s="227">
        <f t="shared" si="2"/>
        <v>19.97864512689256</v>
      </c>
      <c r="M50" s="352"/>
      <c r="N50" s="161">
        <f t="shared" si="3"/>
        <v>363.5</v>
      </c>
      <c r="O50" s="162">
        <v>334</v>
      </c>
      <c r="P50" s="163">
        <v>29</v>
      </c>
      <c r="Q50" s="164">
        <v>0.5</v>
      </c>
      <c r="R50" s="388"/>
      <c r="S50" s="161">
        <f t="shared" si="4"/>
        <v>360.5</v>
      </c>
      <c r="T50" s="165">
        <v>331.5</v>
      </c>
      <c r="U50" s="163">
        <v>26</v>
      </c>
      <c r="V50" s="164">
        <v>3</v>
      </c>
      <c r="W50" s="357"/>
      <c r="X50" s="149">
        <f t="shared" si="5"/>
        <v>7.977991746905088</v>
      </c>
      <c r="Y50" s="150">
        <f t="shared" si="6"/>
        <v>7.212205270457697</v>
      </c>
      <c r="Z50" s="151">
        <f t="shared" si="7"/>
        <v>1.2890070921985815</v>
      </c>
      <c r="AA50" s="152">
        <f t="shared" si="8"/>
        <v>1.1937930241673762</v>
      </c>
      <c r="AB50" s="215">
        <v>22.85</v>
      </c>
      <c r="AC50" s="166">
        <v>25.17</v>
      </c>
    </row>
    <row r="51" spans="1:29" s="134" customFormat="1" ht="15" customHeight="1">
      <c r="A51" s="153" t="s">
        <v>31</v>
      </c>
      <c r="B51" s="167" t="s">
        <v>101</v>
      </c>
      <c r="C51" s="167" t="s">
        <v>102</v>
      </c>
      <c r="D51" s="155">
        <v>371</v>
      </c>
      <c r="E51" s="156">
        <v>368</v>
      </c>
      <c r="F51" s="157">
        <f t="shared" si="0"/>
        <v>-3</v>
      </c>
      <c r="G51" s="220">
        <v>88.89570521221899</v>
      </c>
      <c r="H51" s="221">
        <v>90</v>
      </c>
      <c r="I51" s="221">
        <v>79</v>
      </c>
      <c r="J51" s="221">
        <v>90</v>
      </c>
      <c r="K51" s="221">
        <f t="shared" si="1"/>
        <v>347.895705212219</v>
      </c>
      <c r="L51" s="227">
        <f t="shared" si="2"/>
        <v>-23.104294787780987</v>
      </c>
      <c r="M51" s="352"/>
      <c r="N51" s="161">
        <f t="shared" si="3"/>
        <v>483.5</v>
      </c>
      <c r="O51" s="162">
        <v>443</v>
      </c>
      <c r="P51" s="163">
        <v>38</v>
      </c>
      <c r="Q51" s="164">
        <v>2.5</v>
      </c>
      <c r="R51" s="388"/>
      <c r="S51" s="161">
        <f t="shared" si="4"/>
        <v>455.5</v>
      </c>
      <c r="T51" s="165">
        <v>418</v>
      </c>
      <c r="U51" s="163">
        <v>34.5</v>
      </c>
      <c r="V51" s="164">
        <v>3</v>
      </c>
      <c r="W51" s="357"/>
      <c r="X51" s="149">
        <f t="shared" si="5"/>
        <v>7.859358841778697</v>
      </c>
      <c r="Y51" s="150">
        <f t="shared" si="6"/>
        <v>7.574094401756312</v>
      </c>
      <c r="Z51" s="151">
        <f t="shared" si="7"/>
        <v>1.303234501347709</v>
      </c>
      <c r="AA51" s="152">
        <f t="shared" si="8"/>
        <v>1.3093004402630999</v>
      </c>
      <c r="AB51" s="215">
        <v>23.24</v>
      </c>
      <c r="AC51" s="166">
        <v>23.2</v>
      </c>
    </row>
    <row r="52" spans="1:29" s="134" customFormat="1" ht="15" customHeight="1">
      <c r="A52" s="153" t="s">
        <v>38</v>
      </c>
      <c r="B52" s="167" t="s">
        <v>113</v>
      </c>
      <c r="C52" s="167" t="s">
        <v>114</v>
      </c>
      <c r="D52" s="155">
        <v>456</v>
      </c>
      <c r="E52" s="156">
        <v>437</v>
      </c>
      <c r="F52" s="157">
        <f t="shared" si="0"/>
        <v>-19</v>
      </c>
      <c r="G52" s="220">
        <v>109.40145451574024</v>
      </c>
      <c r="H52" s="221">
        <v>120.46852899575673</v>
      </c>
      <c r="I52" s="221">
        <v>98.53088743757202</v>
      </c>
      <c r="J52" s="221">
        <v>110</v>
      </c>
      <c r="K52" s="221">
        <f t="shared" si="1"/>
        <v>438.400870949069</v>
      </c>
      <c r="L52" s="227">
        <f t="shared" si="2"/>
        <v>-17.599129050931026</v>
      </c>
      <c r="M52" s="352"/>
      <c r="N52" s="161">
        <f t="shared" si="3"/>
        <v>621.5</v>
      </c>
      <c r="O52" s="162">
        <v>569</v>
      </c>
      <c r="P52" s="163">
        <v>46</v>
      </c>
      <c r="Q52" s="164">
        <v>6.5</v>
      </c>
      <c r="R52" s="388"/>
      <c r="S52" s="161">
        <f t="shared" si="4"/>
        <v>591.5</v>
      </c>
      <c r="T52" s="165">
        <v>542.5</v>
      </c>
      <c r="U52" s="163">
        <v>44</v>
      </c>
      <c r="V52" s="164">
        <v>5</v>
      </c>
      <c r="W52" s="357"/>
      <c r="X52" s="149">
        <f t="shared" si="5"/>
        <v>7.401448109412712</v>
      </c>
      <c r="Y52" s="150">
        <f t="shared" si="6"/>
        <v>7.438715131022823</v>
      </c>
      <c r="Z52" s="151">
        <f t="shared" si="7"/>
        <v>1.3629385964912282</v>
      </c>
      <c r="AA52" s="152">
        <f t="shared" si="8"/>
        <v>1.3492217721180515</v>
      </c>
      <c r="AB52" s="215">
        <v>23.05</v>
      </c>
      <c r="AC52" s="166">
        <v>23.05</v>
      </c>
    </row>
    <row r="53" spans="1:29" s="134" customFormat="1" ht="15" customHeight="1">
      <c r="A53" s="153" t="s">
        <v>50</v>
      </c>
      <c r="B53" s="167" t="s">
        <v>134</v>
      </c>
      <c r="C53" s="167" t="s">
        <v>135</v>
      </c>
      <c r="D53" s="155">
        <v>328</v>
      </c>
      <c r="E53" s="156">
        <v>328</v>
      </c>
      <c r="F53" s="157">
        <f t="shared" si="0"/>
        <v>0</v>
      </c>
      <c r="G53" s="220">
        <v>78</v>
      </c>
      <c r="H53" s="221">
        <v>84.64526778794377</v>
      </c>
      <c r="I53" s="221">
        <v>76.42322097378278</v>
      </c>
      <c r="J53" s="221">
        <v>85</v>
      </c>
      <c r="K53" s="221">
        <f t="shared" si="1"/>
        <v>324.06848876172654</v>
      </c>
      <c r="L53" s="227">
        <f t="shared" si="2"/>
        <v>-3.9315112382734583</v>
      </c>
      <c r="M53" s="352"/>
      <c r="N53" s="161">
        <f t="shared" si="3"/>
        <v>464.5</v>
      </c>
      <c r="O53" s="162">
        <v>426</v>
      </c>
      <c r="P53" s="163">
        <v>35</v>
      </c>
      <c r="Q53" s="164">
        <v>3.5</v>
      </c>
      <c r="R53" s="388"/>
      <c r="S53" s="161">
        <f t="shared" si="4"/>
        <v>453.5</v>
      </c>
      <c r="T53" s="165">
        <v>417</v>
      </c>
      <c r="U53" s="163">
        <v>32.5</v>
      </c>
      <c r="V53" s="164">
        <v>4</v>
      </c>
      <c r="W53" s="357"/>
      <c r="X53" s="149">
        <f t="shared" si="5"/>
        <v>7.534983853606028</v>
      </c>
      <c r="Y53" s="150">
        <f t="shared" si="6"/>
        <v>7.166482910694598</v>
      </c>
      <c r="Z53" s="151">
        <f t="shared" si="7"/>
        <v>1.416158536585366</v>
      </c>
      <c r="AA53" s="152">
        <f t="shared" si="8"/>
        <v>1.399395546703212</v>
      </c>
      <c r="AB53" s="215">
        <v>22.47</v>
      </c>
      <c r="AC53" s="166">
        <v>21.6</v>
      </c>
    </row>
    <row r="54" spans="1:29" s="134" customFormat="1" ht="15" customHeight="1">
      <c r="A54" s="153" t="s">
        <v>51</v>
      </c>
      <c r="B54" s="167" t="s">
        <v>187</v>
      </c>
      <c r="C54" s="167" t="s">
        <v>137</v>
      </c>
      <c r="D54" s="155">
        <v>381</v>
      </c>
      <c r="E54" s="156">
        <v>371</v>
      </c>
      <c r="F54" s="157">
        <f t="shared" si="0"/>
        <v>-10</v>
      </c>
      <c r="G54" s="220">
        <v>80</v>
      </c>
      <c r="H54" s="221">
        <v>77</v>
      </c>
      <c r="I54" s="221">
        <v>99</v>
      </c>
      <c r="J54" s="221">
        <v>85</v>
      </c>
      <c r="K54" s="221">
        <f t="shared" si="1"/>
        <v>341</v>
      </c>
      <c r="L54" s="227">
        <f t="shared" si="2"/>
        <v>-40</v>
      </c>
      <c r="M54" s="352"/>
      <c r="N54" s="161">
        <f t="shared" si="3"/>
        <v>449.5</v>
      </c>
      <c r="O54" s="162">
        <v>412</v>
      </c>
      <c r="P54" s="163">
        <v>34</v>
      </c>
      <c r="Q54" s="164">
        <v>3.5</v>
      </c>
      <c r="R54" s="388"/>
      <c r="S54" s="161">
        <f t="shared" si="4"/>
        <v>393.5</v>
      </c>
      <c r="T54" s="165">
        <v>361</v>
      </c>
      <c r="U54" s="163">
        <v>29.5</v>
      </c>
      <c r="V54" s="164">
        <v>3</v>
      </c>
      <c r="W54" s="357"/>
      <c r="X54" s="149">
        <f t="shared" si="5"/>
        <v>7.563959955506118</v>
      </c>
      <c r="Y54" s="150">
        <f t="shared" si="6"/>
        <v>7.496823379923762</v>
      </c>
      <c r="Z54" s="151">
        <f t="shared" si="7"/>
        <v>1.1797900262467191</v>
      </c>
      <c r="AA54" s="152">
        <f t="shared" si="8"/>
        <v>1.153958944281525</v>
      </c>
      <c r="AB54" s="215">
        <v>24.25</v>
      </c>
      <c r="AC54" s="166">
        <v>26.23</v>
      </c>
    </row>
    <row r="55" spans="1:29" s="134" customFormat="1" ht="15" customHeight="1">
      <c r="A55" s="153" t="s">
        <v>37</v>
      </c>
      <c r="B55" s="167" t="s">
        <v>111</v>
      </c>
      <c r="C55" s="167" t="s">
        <v>112</v>
      </c>
      <c r="D55" s="155">
        <v>595</v>
      </c>
      <c r="E55" s="156">
        <v>586</v>
      </c>
      <c r="F55" s="157">
        <f t="shared" si="0"/>
        <v>-9</v>
      </c>
      <c r="G55" s="220">
        <v>164.0634554692901</v>
      </c>
      <c r="H55" s="221">
        <v>144.74721354883218</v>
      </c>
      <c r="I55" s="221">
        <v>148</v>
      </c>
      <c r="J55" s="221">
        <v>140</v>
      </c>
      <c r="K55" s="221">
        <f t="shared" si="1"/>
        <v>596.8106690181223</v>
      </c>
      <c r="L55" s="227">
        <f t="shared" si="2"/>
        <v>1.8106690181223257</v>
      </c>
      <c r="M55" s="352"/>
      <c r="N55" s="161">
        <f t="shared" si="3"/>
        <v>728.5</v>
      </c>
      <c r="O55" s="162">
        <v>668</v>
      </c>
      <c r="P55" s="163">
        <v>55</v>
      </c>
      <c r="Q55" s="164">
        <v>5.5</v>
      </c>
      <c r="R55" s="388"/>
      <c r="S55" s="161">
        <f t="shared" si="4"/>
        <v>665.5</v>
      </c>
      <c r="T55" s="165">
        <v>611.5</v>
      </c>
      <c r="U55" s="163">
        <v>51</v>
      </c>
      <c r="V55" s="164">
        <v>3</v>
      </c>
      <c r="W55" s="357"/>
      <c r="X55" s="149">
        <f t="shared" si="5"/>
        <v>7.549759780370624</v>
      </c>
      <c r="Y55" s="150">
        <f t="shared" si="6"/>
        <v>7.663410969196092</v>
      </c>
      <c r="Z55" s="151">
        <f t="shared" si="7"/>
        <v>1.2243697478991598</v>
      </c>
      <c r="AA55" s="152">
        <f t="shared" si="8"/>
        <v>1.1150940064373949</v>
      </c>
      <c r="AB55" s="215">
        <v>25.13</v>
      </c>
      <c r="AC55" s="166">
        <v>27.14</v>
      </c>
    </row>
    <row r="56" spans="1:29" s="134" customFormat="1" ht="15" customHeight="1" thickBot="1">
      <c r="A56" s="170" t="s">
        <v>32</v>
      </c>
      <c r="B56" s="171" t="s">
        <v>103</v>
      </c>
      <c r="C56" s="171" t="s">
        <v>104</v>
      </c>
      <c r="D56" s="172">
        <v>401</v>
      </c>
      <c r="E56" s="173">
        <v>422</v>
      </c>
      <c r="F56" s="174">
        <f t="shared" si="0"/>
        <v>21</v>
      </c>
      <c r="G56" s="222">
        <v>128</v>
      </c>
      <c r="H56" s="223">
        <v>112</v>
      </c>
      <c r="I56" s="223">
        <v>116</v>
      </c>
      <c r="J56" s="223">
        <v>95</v>
      </c>
      <c r="K56" s="225">
        <f t="shared" si="1"/>
        <v>451</v>
      </c>
      <c r="L56" s="228">
        <f t="shared" si="2"/>
        <v>50</v>
      </c>
      <c r="M56" s="352"/>
      <c r="N56" s="179">
        <f t="shared" si="3"/>
        <v>479.5</v>
      </c>
      <c r="O56" s="180">
        <v>440</v>
      </c>
      <c r="P56" s="181">
        <v>36</v>
      </c>
      <c r="Q56" s="182">
        <v>3.5</v>
      </c>
      <c r="R56" s="388"/>
      <c r="S56" s="161">
        <f t="shared" si="4"/>
        <v>510.5</v>
      </c>
      <c r="T56" s="183">
        <v>469</v>
      </c>
      <c r="U56" s="181">
        <v>38.5</v>
      </c>
      <c r="V56" s="182">
        <v>3</v>
      </c>
      <c r="W56" s="357"/>
      <c r="X56" s="184">
        <f t="shared" si="5"/>
        <v>7.5078206465067785</v>
      </c>
      <c r="Y56" s="185">
        <f t="shared" si="6"/>
        <v>7.541625857002939</v>
      </c>
      <c r="Z56" s="186">
        <f t="shared" si="7"/>
        <v>1.1957605985037407</v>
      </c>
      <c r="AA56" s="187">
        <f t="shared" si="8"/>
        <v>1.1319290465631928</v>
      </c>
      <c r="AB56" s="216">
        <v>23.35</v>
      </c>
      <c r="AC56" s="213">
        <v>26.53</v>
      </c>
    </row>
    <row r="57" spans="1:29" s="134" customFormat="1" ht="27" customHeight="1" thickBot="1">
      <c r="A57" s="420" t="s">
        <v>5</v>
      </c>
      <c r="B57" s="421"/>
      <c r="C57" s="422"/>
      <c r="D57" s="211">
        <f>SUM(D7:D56)</f>
        <v>20462</v>
      </c>
      <c r="E57" s="201">
        <f>SUM(E7:E56)</f>
        <v>20440</v>
      </c>
      <c r="F57" s="199">
        <f>SUM(E57-D57)</f>
        <v>-22</v>
      </c>
      <c r="G57" s="200">
        <f aca="true" t="shared" si="9" ref="G57:V57">SUM(G7:G56)</f>
        <v>5270.906877489035</v>
      </c>
      <c r="H57" s="201">
        <f t="shared" si="9"/>
        <v>5087.175512899334</v>
      </c>
      <c r="I57" s="201">
        <f t="shared" si="9"/>
        <v>5102.066587271262</v>
      </c>
      <c r="J57" s="201">
        <f t="shared" si="9"/>
        <v>4959.023211292953</v>
      </c>
      <c r="K57" s="201">
        <f t="shared" si="9"/>
        <v>20419.692297516493</v>
      </c>
      <c r="L57" s="229">
        <f t="shared" si="9"/>
        <v>-42.3077024835097</v>
      </c>
      <c r="M57" s="353"/>
      <c r="N57" s="203">
        <f t="shared" si="9"/>
        <v>26452.5</v>
      </c>
      <c r="O57" s="204">
        <f t="shared" si="9"/>
        <v>24242</v>
      </c>
      <c r="P57" s="204">
        <f t="shared" si="9"/>
        <v>1984</v>
      </c>
      <c r="Q57" s="205">
        <f t="shared" si="9"/>
        <v>226.5</v>
      </c>
      <c r="R57" s="389"/>
      <c r="S57" s="190">
        <f t="shared" si="9"/>
        <v>25563.5</v>
      </c>
      <c r="T57" s="188">
        <f t="shared" si="9"/>
        <v>23470</v>
      </c>
      <c r="U57" s="191">
        <f t="shared" si="9"/>
        <v>1888</v>
      </c>
      <c r="V57" s="189">
        <f t="shared" si="9"/>
        <v>205.5</v>
      </c>
      <c r="W57" s="358"/>
      <c r="X57" s="206">
        <f t="shared" si="5"/>
        <v>7.50023627256403</v>
      </c>
      <c r="Y57" s="207">
        <f t="shared" si="6"/>
        <v>7.385530150409764</v>
      </c>
      <c r="Z57" s="208">
        <f t="shared" si="7"/>
        <v>1.292762193333985</v>
      </c>
      <c r="AA57" s="209">
        <f t="shared" si="8"/>
        <v>1.2519042710114252</v>
      </c>
      <c r="AB57" s="217">
        <v>23.73</v>
      </c>
      <c r="AC57" s="210">
        <v>24.6</v>
      </c>
    </row>
    <row r="58" spans="14:21" ht="13.5" thickTop="1">
      <c r="N58" s="132"/>
      <c r="O58" s="132"/>
      <c r="P58" s="132"/>
      <c r="Q58" s="132"/>
      <c r="R58" s="132"/>
      <c r="S58" s="132"/>
      <c r="T58" s="132"/>
      <c r="U58" s="132"/>
    </row>
    <row r="59" spans="14:27" ht="12.75">
      <c r="N59" s="132"/>
      <c r="O59" s="132"/>
      <c r="P59" s="132"/>
      <c r="Q59" s="132"/>
      <c r="R59" s="132"/>
      <c r="S59" s="132"/>
      <c r="T59" s="132"/>
      <c r="U59" s="132"/>
      <c r="AA59" s="79"/>
    </row>
    <row r="60" spans="14:21" ht="12.75">
      <c r="N60" s="132"/>
      <c r="O60" s="132"/>
      <c r="P60" s="132"/>
      <c r="Q60" s="132"/>
      <c r="R60" s="132"/>
      <c r="S60" s="133"/>
      <c r="T60" s="132"/>
      <c r="U60" s="132"/>
    </row>
    <row r="61" spans="14:21" ht="12.75">
      <c r="N61" s="132"/>
      <c r="O61" s="132"/>
      <c r="P61" s="132"/>
      <c r="Q61" s="132"/>
      <c r="R61" s="132"/>
      <c r="S61" s="132"/>
      <c r="T61" s="132"/>
      <c r="U61" s="132"/>
    </row>
    <row r="62" spans="14:21" ht="12.75">
      <c r="N62" s="132"/>
      <c r="O62" s="132"/>
      <c r="P62" s="132"/>
      <c r="Q62" s="132"/>
      <c r="R62" s="132"/>
      <c r="S62" s="132"/>
      <c r="T62" s="132"/>
      <c r="U62" s="132"/>
    </row>
    <row r="63" spans="14:21" ht="12.75">
      <c r="N63" s="132"/>
      <c r="O63" s="132"/>
      <c r="P63" s="132"/>
      <c r="Q63" s="132"/>
      <c r="R63" s="132"/>
      <c r="S63" s="132"/>
      <c r="T63" s="132"/>
      <c r="U63" s="132"/>
    </row>
    <row r="64" spans="14:21" ht="12.75">
      <c r="N64" s="132"/>
      <c r="O64" s="132"/>
      <c r="P64" s="132"/>
      <c r="Q64" s="132"/>
      <c r="R64" s="132"/>
      <c r="S64" s="132"/>
      <c r="T64" s="132"/>
      <c r="U64" s="132"/>
    </row>
    <row r="65" spans="14:21" ht="12.75">
      <c r="N65" s="132"/>
      <c r="O65" s="132"/>
      <c r="P65" s="132"/>
      <c r="Q65" s="132"/>
      <c r="R65" s="132"/>
      <c r="S65" s="132"/>
      <c r="T65" s="132"/>
      <c r="U65" s="132"/>
    </row>
    <row r="66" spans="14:21" ht="12.75">
      <c r="N66" s="132"/>
      <c r="O66" s="132"/>
      <c r="P66" s="132"/>
      <c r="Q66" s="132"/>
      <c r="R66" s="132"/>
      <c r="S66" s="132"/>
      <c r="T66" s="132"/>
      <c r="U66" s="132"/>
    </row>
    <row r="67" spans="14:21" ht="12.75">
      <c r="N67" s="132"/>
      <c r="O67" s="132"/>
      <c r="P67" s="132"/>
      <c r="Q67" s="132"/>
      <c r="R67" s="132"/>
      <c r="S67" s="132"/>
      <c r="T67" s="132"/>
      <c r="U67" s="132"/>
    </row>
    <row r="68" spans="14:21" ht="12.75">
      <c r="N68" s="132"/>
      <c r="O68" s="132"/>
      <c r="P68" s="132"/>
      <c r="Q68" s="132"/>
      <c r="R68" s="132"/>
      <c r="S68" s="132"/>
      <c r="T68" s="132"/>
      <c r="U68" s="132"/>
    </row>
    <row r="69" spans="14:21" ht="12.75">
      <c r="N69" s="132"/>
      <c r="O69" s="132"/>
      <c r="P69" s="132"/>
      <c r="Q69" s="132"/>
      <c r="R69" s="132"/>
      <c r="S69" s="132"/>
      <c r="T69" s="132"/>
      <c r="U69" s="132"/>
    </row>
    <row r="70" spans="14:21" ht="12.75">
      <c r="N70" s="132"/>
      <c r="O70" s="132"/>
      <c r="P70" s="132"/>
      <c r="Q70" s="132"/>
      <c r="R70" s="132"/>
      <c r="S70" s="132"/>
      <c r="T70" s="132"/>
      <c r="U70" s="132"/>
    </row>
    <row r="71" spans="14:21" ht="12.75">
      <c r="N71" s="132"/>
      <c r="O71" s="132"/>
      <c r="P71" s="132"/>
      <c r="Q71" s="132"/>
      <c r="R71" s="132"/>
      <c r="S71" s="132"/>
      <c r="T71" s="132"/>
      <c r="U71" s="132"/>
    </row>
    <row r="72" spans="14:18" ht="12.75">
      <c r="N72" s="132"/>
      <c r="O72" s="132"/>
      <c r="P72" s="132"/>
      <c r="Q72" s="132"/>
      <c r="R72" s="132"/>
    </row>
    <row r="73" spans="14:18" ht="12.75">
      <c r="N73" s="132"/>
      <c r="O73" s="132"/>
      <c r="P73" s="132"/>
      <c r="Q73" s="132"/>
      <c r="R73" s="132"/>
    </row>
    <row r="74" spans="14:18" ht="12.75">
      <c r="N74" s="132"/>
      <c r="O74" s="132"/>
      <c r="P74" s="132"/>
      <c r="Q74" s="132"/>
      <c r="R74" s="132"/>
    </row>
    <row r="75" spans="14:18" ht="12.75">
      <c r="N75" s="132"/>
      <c r="O75" s="132"/>
      <c r="P75" s="132"/>
      <c r="Q75" s="132"/>
      <c r="R75" s="132"/>
    </row>
  </sheetData>
  <sheetProtection/>
  <mergeCells count="31">
    <mergeCell ref="X3:Y4"/>
    <mergeCell ref="Z5:Z6"/>
    <mergeCell ref="A1:C6"/>
    <mergeCell ref="D1:L2"/>
    <mergeCell ref="M1:M57"/>
    <mergeCell ref="N1:Q2"/>
    <mergeCell ref="R1:R57"/>
    <mergeCell ref="A57:C57"/>
    <mergeCell ref="O3:Q4"/>
    <mergeCell ref="D3:F5"/>
    <mergeCell ref="L3:L6"/>
    <mergeCell ref="S1:V2"/>
    <mergeCell ref="S3:S6"/>
    <mergeCell ref="AA5:AA6"/>
    <mergeCell ref="W1:W57"/>
    <mergeCell ref="T5:T6"/>
    <mergeCell ref="T3:V4"/>
    <mergeCell ref="V5:V6"/>
    <mergeCell ref="Z3:AA4"/>
    <mergeCell ref="X1:AC2"/>
    <mergeCell ref="AB5:AB6"/>
    <mergeCell ref="G3:K5"/>
    <mergeCell ref="U5:U6"/>
    <mergeCell ref="N3:N6"/>
    <mergeCell ref="X5:X6"/>
    <mergeCell ref="AB3:AC4"/>
    <mergeCell ref="O5:O6"/>
    <mergeCell ref="P5:P6"/>
    <mergeCell ref="Q5:Q6"/>
    <mergeCell ref="Y5:Y6"/>
    <mergeCell ref="AC5:AC6"/>
  </mergeCells>
  <printOptions/>
  <pageMargins left="0.3937007874015748" right="0.4330708661417323" top="1.1811023622047245" bottom="0.5905511811023623" header="0.31496062992125984" footer="0.5118110236220472"/>
  <pageSetup fitToHeight="1" fitToWidth="1" horizontalDpi="600" verticalDpi="600" orientation="landscape" paperSize="9" scale="52" r:id="rId1"/>
  <headerFooter alignWithMargins="0">
    <oddHeader>&amp;C&amp;"Arial,Gras"&amp;14C.T.S.D.
30 janvier 2018
REPARTITION DE LA DOTATION HORAIRE DES COLLEGES DE LA SOMME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detos2</dc:creator>
  <cp:keywords/>
  <dc:description/>
  <cp:lastModifiedBy>ACAD_AMIENS</cp:lastModifiedBy>
  <cp:lastPrinted>2018-01-23T13:00:25Z</cp:lastPrinted>
  <dcterms:created xsi:type="dcterms:W3CDTF">2010-01-08T13:43:01Z</dcterms:created>
  <dcterms:modified xsi:type="dcterms:W3CDTF">2018-01-25T16:12:59Z</dcterms:modified>
  <cp:category/>
  <cp:version/>
  <cp:contentType/>
  <cp:contentStatus/>
</cp:coreProperties>
</file>