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MaB\Desktop\calendrier scolaire 2425 et suivi des heures\"/>
    </mc:Choice>
  </mc:AlternateContent>
  <xr:revisionPtr revIDLastSave="0" documentId="13_ncr:1_{7835C08E-5312-49A5-97EB-B832F5DE9E87}" xr6:coauthVersionLast="47" xr6:coauthVersionMax="47" xr10:uidLastSave="{00000000-0000-0000-0000-000000000000}"/>
  <workbookProtection workbookAlgorithmName="SHA-512" workbookHashValue="8utKYlxFpWcoZEoSeHAh3LB+OXaNvwnZS52T6qqdc5alAqjiv9czltvhFlEkwvf4Ydm5TQjr6Myxmy7zxKVlHw==" workbookSaltValue="D+G0+knB+nRm/sSP5Jt93w==" workbookSpinCount="100000" lockStructure="1"/>
  <bookViews>
    <workbookView xWindow="-108" yWindow="-108" windowWidth="23256" windowHeight="12456" tabRatio="754" xr2:uid="{00000000-000D-0000-FFFF-FFFF00000000}"/>
  </bookViews>
  <sheets>
    <sheet name="NOTICE" sheetId="1" r:id="rId1"/>
    <sheet name="Etat_108h" sheetId="7" r:id="rId2"/>
    <sheet name="Période 1" sheetId="2" r:id="rId3"/>
    <sheet name="Période 2" sheetId="3" r:id="rId4"/>
    <sheet name="Période 3" sheetId="4" r:id="rId5"/>
    <sheet name="Période 4" sheetId="5" r:id="rId6"/>
    <sheet name="Période 5" sheetId="6" r:id="rId7"/>
  </sheets>
  <definedNames>
    <definedName name="LISTE">NOTICE!$V$7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O43" i="6" l="1"/>
  <c r="N42" i="6"/>
  <c r="O42" i="6" s="1"/>
  <c r="P42" i="6" s="1"/>
  <c r="B42" i="6"/>
  <c r="D42" i="6" s="1"/>
  <c r="F42" i="6" s="1"/>
  <c r="H42" i="6" s="1"/>
  <c r="J42" i="6" s="1"/>
  <c r="L42" i="6" s="1"/>
  <c r="O40" i="6"/>
  <c r="N39" i="6"/>
  <c r="O39" i="6" s="1"/>
  <c r="P39" i="6" s="1"/>
  <c r="N36" i="6"/>
  <c r="O36" i="6" s="1"/>
  <c r="P36" i="6" s="1"/>
  <c r="N33" i="6"/>
  <c r="O33" i="6" s="1"/>
  <c r="P33" i="6" s="1"/>
  <c r="N30" i="6"/>
  <c r="N27" i="6"/>
  <c r="N24" i="6"/>
  <c r="N21" i="6"/>
  <c r="N18" i="6"/>
  <c r="N15" i="6"/>
  <c r="N12" i="6"/>
  <c r="O34" i="6"/>
  <c r="O37" i="6"/>
  <c r="O25" i="5"/>
  <c r="N24" i="5"/>
  <c r="O24" i="5" s="1"/>
  <c r="P24" i="5" s="1"/>
  <c r="O28" i="5"/>
  <c r="N27" i="5"/>
  <c r="O27" i="5" s="1"/>
  <c r="P27" i="5" s="1"/>
  <c r="N10" i="6"/>
  <c r="D12" i="6" s="1"/>
  <c r="F12" i="6" s="1"/>
  <c r="H12" i="6" s="1"/>
  <c r="J12" i="6" s="1"/>
  <c r="L12" i="6" s="1"/>
  <c r="B15" i="6" s="1"/>
  <c r="N10" i="5"/>
  <c r="B12" i="5" s="1"/>
  <c r="D12" i="5" s="1"/>
  <c r="F12" i="5" s="1"/>
  <c r="H12" i="5" s="1"/>
  <c r="J12" i="5" s="1"/>
  <c r="L12" i="5" s="1"/>
  <c r="B15" i="5" s="1"/>
  <c r="N10" i="4"/>
  <c r="B12" i="4" s="1"/>
  <c r="D12" i="4" s="1"/>
  <c r="F12" i="4" s="1"/>
  <c r="H12" i="4" s="1"/>
  <c r="J12" i="4" s="1"/>
  <c r="L12" i="4" s="1"/>
  <c r="B15" i="4" s="1"/>
  <c r="O28" i="3"/>
  <c r="N27" i="3"/>
  <c r="O27" i="3" s="1"/>
  <c r="P27" i="3" s="1"/>
  <c r="O31" i="3"/>
  <c r="N30" i="3"/>
  <c r="O30" i="3" s="1"/>
  <c r="P30" i="3" s="1"/>
  <c r="N10" i="3"/>
  <c r="B12" i="3" s="1"/>
  <c r="D12" i="3" s="1"/>
  <c r="F12" i="3" s="1"/>
  <c r="H12" i="3" s="1"/>
  <c r="J12" i="3" s="1"/>
  <c r="L12" i="3" s="1"/>
  <c r="B15" i="3" s="1"/>
  <c r="D15" i="3" s="1"/>
  <c r="F15" i="3" s="1"/>
  <c r="H15" i="3" s="1"/>
  <c r="J15" i="3" s="1"/>
  <c r="L15" i="3" s="1"/>
  <c r="N10" i="2"/>
  <c r="N30" i="2"/>
  <c r="O30" i="2" s="1"/>
  <c r="P30" i="2" s="1"/>
  <c r="B12" i="2" l="1"/>
  <c r="D12" i="2" s="1"/>
  <c r="F12" i="2" s="1"/>
  <c r="H12" i="2" s="1"/>
  <c r="J12" i="2" s="1"/>
  <c r="L12" i="2" s="1"/>
  <c r="B15" i="2" s="1"/>
  <c r="D15" i="2" s="1"/>
  <c r="F15" i="2" s="1"/>
  <c r="H15" i="2" s="1"/>
  <c r="J15" i="2" s="1"/>
  <c r="L15" i="2" s="1"/>
  <c r="D15" i="5" l="1"/>
  <c r="D4" i="6"/>
  <c r="J3" i="6"/>
  <c r="D3" i="6"/>
  <c r="J2" i="6"/>
  <c r="D2" i="6"/>
  <c r="D4" i="5"/>
  <c r="J3" i="5"/>
  <c r="D3" i="5"/>
  <c r="J2" i="5"/>
  <c r="D2" i="5"/>
  <c r="D4" i="4"/>
  <c r="J3" i="4"/>
  <c r="D3" i="4"/>
  <c r="J2" i="4"/>
  <c r="D2" i="4"/>
  <c r="D4" i="3"/>
  <c r="J3" i="3"/>
  <c r="D3" i="3"/>
  <c r="J2" i="3"/>
  <c r="D2" i="3"/>
  <c r="J3" i="2"/>
  <c r="J2" i="2"/>
  <c r="D4" i="2"/>
  <c r="D3" i="2"/>
  <c r="D2" i="2"/>
  <c r="E10" i="7"/>
  <c r="E13" i="7"/>
  <c r="F13" i="7" s="1"/>
  <c r="E12" i="7"/>
  <c r="F12" i="7" s="1"/>
  <c r="E11" i="7"/>
  <c r="F11" i="7" s="1"/>
  <c r="D16" i="7"/>
  <c r="O31" i="6"/>
  <c r="O30" i="6"/>
  <c r="P30" i="6" s="1"/>
  <c r="O28" i="6"/>
  <c r="O27" i="6"/>
  <c r="P27" i="6" s="1"/>
  <c r="O25" i="6"/>
  <c r="O24" i="6"/>
  <c r="P24" i="6" s="1"/>
  <c r="O22" i="6"/>
  <c r="O21" i="6"/>
  <c r="P21" i="6" s="1"/>
  <c r="O19" i="6"/>
  <c r="O18" i="6"/>
  <c r="P18" i="6" s="1"/>
  <c r="O16" i="6"/>
  <c r="O15" i="6"/>
  <c r="P15" i="6" s="1"/>
  <c r="B18" i="6"/>
  <c r="O13" i="6"/>
  <c r="O12" i="6"/>
  <c r="O22" i="5"/>
  <c r="N21" i="5"/>
  <c r="O21" i="5" s="1"/>
  <c r="P21" i="5" s="1"/>
  <c r="O19" i="5"/>
  <c r="N18" i="5"/>
  <c r="O18" i="5" s="1"/>
  <c r="P18" i="5" s="1"/>
  <c r="O16" i="5"/>
  <c r="N15" i="5"/>
  <c r="O15" i="5" s="1"/>
  <c r="P15" i="5" s="1"/>
  <c r="O13" i="5"/>
  <c r="N12" i="5"/>
  <c r="O12" i="5" s="1"/>
  <c r="P12" i="5" s="1"/>
  <c r="N24" i="4"/>
  <c r="O24" i="4" s="1"/>
  <c r="O22" i="4"/>
  <c r="N21" i="4"/>
  <c r="O21" i="4" s="1"/>
  <c r="P21" i="4" s="1"/>
  <c r="O19" i="4"/>
  <c r="N18" i="4"/>
  <c r="O18" i="4" s="1"/>
  <c r="P18" i="4" s="1"/>
  <c r="O16" i="4"/>
  <c r="N15" i="4"/>
  <c r="O15" i="4" s="1"/>
  <c r="P15" i="4" s="1"/>
  <c r="D15" i="4"/>
  <c r="F15" i="4" s="1"/>
  <c r="O13" i="4"/>
  <c r="N12" i="4"/>
  <c r="O12" i="4" s="1"/>
  <c r="O25" i="3"/>
  <c r="N24" i="3"/>
  <c r="O24" i="3" s="1"/>
  <c r="P24" i="3" s="1"/>
  <c r="O22" i="3"/>
  <c r="N21" i="3"/>
  <c r="O21" i="3" s="1"/>
  <c r="P21" i="3" s="1"/>
  <c r="O19" i="3"/>
  <c r="N18" i="3"/>
  <c r="O18" i="3" s="1"/>
  <c r="P18" i="3" s="1"/>
  <c r="O16" i="3"/>
  <c r="N15" i="3"/>
  <c r="O15" i="3" s="1"/>
  <c r="P15" i="3" s="1"/>
  <c r="B18" i="3"/>
  <c r="N12" i="3"/>
  <c r="O12" i="3" s="1"/>
  <c r="N27" i="2"/>
  <c r="O27" i="2" s="1"/>
  <c r="P27" i="2" s="1"/>
  <c r="N24" i="2"/>
  <c r="O24" i="2" s="1"/>
  <c r="P24" i="2" s="1"/>
  <c r="N21" i="2"/>
  <c r="O21" i="2" s="1"/>
  <c r="P21" i="2" s="1"/>
  <c r="N18" i="2"/>
  <c r="O18" i="2" s="1"/>
  <c r="P18" i="2" s="1"/>
  <c r="N15" i="2"/>
  <c r="O15" i="2" s="1"/>
  <c r="P15" i="2" s="1"/>
  <c r="N12" i="2"/>
  <c r="O12" i="2" s="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3" i="1"/>
  <c r="O12" i="1"/>
  <c r="O11" i="1"/>
  <c r="O10" i="1"/>
  <c r="O9" i="1"/>
  <c r="O8" i="1"/>
  <c r="P46" i="6" l="1"/>
  <c r="P47" i="6" s="1"/>
  <c r="P34" i="2"/>
  <c r="P28" i="4"/>
  <c r="E14" i="7"/>
  <c r="F10" i="7"/>
  <c r="F14" i="7" s="1"/>
  <c r="B18" i="2"/>
  <c r="D18" i="6"/>
  <c r="F18" i="6" s="1"/>
  <c r="H18" i="6" s="1"/>
  <c r="J18" i="6" s="1"/>
  <c r="L18" i="6" s="1"/>
  <c r="B21" i="6"/>
  <c r="B21" i="3"/>
  <c r="D18" i="3"/>
  <c r="F18" i="3" s="1"/>
  <c r="H18" i="3" s="1"/>
  <c r="J18" i="3" s="1"/>
  <c r="L18" i="3" s="1"/>
  <c r="F15" i="5"/>
  <c r="P12" i="6"/>
  <c r="D15" i="6"/>
  <c r="P31" i="5"/>
  <c r="B18" i="5"/>
  <c r="P12" i="4"/>
  <c r="P24" i="4"/>
  <c r="H15" i="4"/>
  <c r="J15" i="4" s="1"/>
  <c r="L15" i="4" s="1"/>
  <c r="B18" i="4"/>
  <c r="P12" i="2"/>
  <c r="P34" i="3"/>
  <c r="P12" i="3"/>
  <c r="B21" i="2" l="1"/>
  <c r="B24" i="2" s="1"/>
  <c r="B27" i="2" s="1"/>
  <c r="D18" i="2"/>
  <c r="F18" i="2" s="1"/>
  <c r="H18" i="2" s="1"/>
  <c r="J18" i="2" s="1"/>
  <c r="L18" i="2" s="1"/>
  <c r="D21" i="6"/>
  <c r="F21" i="6" s="1"/>
  <c r="H21" i="6" s="1"/>
  <c r="J21" i="6" s="1"/>
  <c r="L21" i="6" s="1"/>
  <c r="B24" i="6"/>
  <c r="D21" i="3"/>
  <c r="F21" i="3" s="1"/>
  <c r="H21" i="3" s="1"/>
  <c r="J21" i="3" s="1"/>
  <c r="L21" i="3" s="1"/>
  <c r="B24" i="3"/>
  <c r="B27" i="3" s="1"/>
  <c r="H15" i="5"/>
  <c r="F15" i="6"/>
  <c r="D18" i="5"/>
  <c r="B21" i="5"/>
  <c r="B24" i="5" s="1"/>
  <c r="D18" i="4"/>
  <c r="B21" i="4"/>
  <c r="P35" i="3"/>
  <c r="P29" i="4" s="1"/>
  <c r="D24" i="2" l="1"/>
  <c r="F24" i="2" s="1"/>
  <c r="H24" i="2" s="1"/>
  <c r="J24" i="2" s="1"/>
  <c r="L24" i="2" s="1"/>
  <c r="D21" i="2"/>
  <c r="F21" i="2" s="1"/>
  <c r="H21" i="2" s="1"/>
  <c r="J21" i="2" s="1"/>
  <c r="L21" i="2" s="1"/>
  <c r="D24" i="6"/>
  <c r="F24" i="6" s="1"/>
  <c r="H24" i="6" s="1"/>
  <c r="J24" i="6" s="1"/>
  <c r="L24" i="6" s="1"/>
  <c r="B27" i="6"/>
  <c r="D24" i="5"/>
  <c r="F24" i="5" s="1"/>
  <c r="H24" i="5" s="1"/>
  <c r="J24" i="5" s="1"/>
  <c r="L24" i="5" s="1"/>
  <c r="B27" i="5"/>
  <c r="B30" i="3"/>
  <c r="D27" i="3"/>
  <c r="F27" i="3" s="1"/>
  <c r="H27" i="3" s="1"/>
  <c r="J27" i="3" s="1"/>
  <c r="L27" i="3" s="1"/>
  <c r="D24" i="3"/>
  <c r="F24" i="3" s="1"/>
  <c r="B30" i="2"/>
  <c r="D27" i="2"/>
  <c r="F27" i="2" s="1"/>
  <c r="H15" i="6"/>
  <c r="J15" i="6" s="1"/>
  <c r="L15" i="6" s="1"/>
  <c r="J15" i="5"/>
  <c r="F18" i="5"/>
  <c r="D21" i="5"/>
  <c r="F21" i="5" s="1"/>
  <c r="H21" i="5" s="1"/>
  <c r="J21" i="5" s="1"/>
  <c r="L21" i="5" s="1"/>
  <c r="P32" i="5"/>
  <c r="F18" i="4"/>
  <c r="D21" i="4"/>
  <c r="F21" i="4" s="1"/>
  <c r="H21" i="4" s="1"/>
  <c r="J21" i="4" s="1"/>
  <c r="L21" i="4" s="1"/>
  <c r="B24" i="4"/>
  <c r="D27" i="6" l="1"/>
  <c r="F27" i="6" s="1"/>
  <c r="B30" i="6"/>
  <c r="B33" i="6" s="1"/>
  <c r="D27" i="5"/>
  <c r="F27" i="5" s="1"/>
  <c r="H27" i="5" s="1"/>
  <c r="J27" i="5" s="1"/>
  <c r="L27" i="5" s="1"/>
  <c r="D30" i="3"/>
  <c r="F30" i="3" s="1"/>
  <c r="H30" i="3" s="1"/>
  <c r="J30" i="3" s="1"/>
  <c r="L30" i="3" s="1"/>
  <c r="D30" i="2"/>
  <c r="F30" i="2" s="1"/>
  <c r="H30" i="2" s="1"/>
  <c r="J30" i="2" s="1"/>
  <c r="L30" i="2" s="1"/>
  <c r="L15" i="5"/>
  <c r="H18" i="5"/>
  <c r="D24" i="4"/>
  <c r="F24" i="4" s="1"/>
  <c r="H24" i="4" s="1"/>
  <c r="J24" i="4" s="1"/>
  <c r="L24" i="4" s="1"/>
  <c r="H18" i="4"/>
  <c r="H24" i="3"/>
  <c r="H27" i="2"/>
  <c r="D30" i="6" l="1"/>
  <c r="F30" i="6" s="1"/>
  <c r="H30" i="6" s="1"/>
  <c r="J30" i="6" s="1"/>
  <c r="L30" i="6" s="1"/>
  <c r="B36" i="6"/>
  <c r="B39" i="6" s="1"/>
  <c r="D39" i="6" s="1"/>
  <c r="F39" i="6" s="1"/>
  <c r="H39" i="6" s="1"/>
  <c r="J39" i="6" s="1"/>
  <c r="L39" i="6" s="1"/>
  <c r="D33" i="6"/>
  <c r="F33" i="6" s="1"/>
  <c r="H33" i="6" s="1"/>
  <c r="J33" i="6" s="1"/>
  <c r="L33" i="6" s="1"/>
  <c r="H27" i="6"/>
  <c r="J27" i="6" s="1"/>
  <c r="L27" i="6" s="1"/>
  <c r="AA14" i="6"/>
  <c r="AA15" i="6"/>
  <c r="AA13" i="6"/>
  <c r="AA12" i="6"/>
  <c r="J18" i="5"/>
  <c r="J18" i="4"/>
  <c r="J24" i="3"/>
  <c r="J27" i="2"/>
  <c r="D36" i="6" l="1"/>
  <c r="F36" i="6" s="1"/>
  <c r="H36" i="6" s="1"/>
  <c r="J36" i="6" s="1"/>
  <c r="L36" i="6" s="1"/>
  <c r="AA15" i="3"/>
  <c r="AA12" i="3"/>
  <c r="L18" i="5"/>
  <c r="AA14" i="5"/>
  <c r="AA15" i="5"/>
  <c r="L18" i="4"/>
  <c r="L24" i="3"/>
  <c r="AA13" i="3" s="1"/>
  <c r="L27" i="2"/>
  <c r="AA14" i="3" l="1"/>
  <c r="AA14" i="4"/>
  <c r="AA15" i="4"/>
  <c r="AA13" i="4"/>
  <c r="AA12" i="4"/>
  <c r="AA13" i="5"/>
  <c r="AA12" i="5"/>
  <c r="AA15" i="2" l="1"/>
  <c r="D13" i="7" s="1"/>
  <c r="AA13" i="2"/>
  <c r="D11" i="7" s="1"/>
  <c r="AA12" i="2"/>
  <c r="D10" i="7" s="1"/>
  <c r="AA14" i="2"/>
  <c r="D12" i="7" s="1"/>
  <c r="D14" i="7" l="1"/>
</calcChain>
</file>

<file path=xl/sharedStrings.xml><?xml version="1.0" encoding="utf-8"?>
<sst xmlns="http://schemas.openxmlformats.org/spreadsheetml/2006/main" count="1089" uniqueCount="101">
  <si>
    <t>INFORMATIONS PERSONNELLES</t>
  </si>
  <si>
    <t>NOM</t>
  </si>
  <si>
    <t>:</t>
  </si>
  <si>
    <t>Prénom</t>
  </si>
  <si>
    <t>Qualité</t>
  </si>
  <si>
    <t>Titulaire mobile</t>
  </si>
  <si>
    <t>École de rattachement</t>
  </si>
  <si>
    <t>Circonscription</t>
  </si>
  <si>
    <t>CONSEILS D'UTILISATION</t>
  </si>
  <si>
    <t>Poste fractionné</t>
  </si>
  <si>
    <t>Liste d'écoles d'exercice</t>
  </si>
  <si>
    <t>Dans les cellules "école", inscrire pour mémoire, le nom de l'école d'exercice par ordre d’affectation</t>
  </si>
  <si>
    <t>école 1</t>
  </si>
  <si>
    <t>école 2</t>
  </si>
  <si>
    <t>école 4</t>
  </si>
  <si>
    <t>école 5</t>
  </si>
  <si>
    <t>école 6</t>
  </si>
  <si>
    <t>école 7</t>
  </si>
  <si>
    <t>école 8</t>
  </si>
  <si>
    <t>école 9</t>
  </si>
  <si>
    <t>école 10</t>
  </si>
  <si>
    <t>école 11</t>
  </si>
  <si>
    <t>école 12</t>
  </si>
  <si>
    <t>école 13</t>
  </si>
  <si>
    <t>école 14</t>
  </si>
  <si>
    <t>école 15</t>
  </si>
  <si>
    <t>école 16</t>
  </si>
  <si>
    <t>école 17</t>
  </si>
  <si>
    <t>école 18</t>
  </si>
  <si>
    <t>école 19</t>
  </si>
  <si>
    <t>école 20</t>
  </si>
  <si>
    <t>école 21</t>
  </si>
  <si>
    <t>école 22</t>
  </si>
  <si>
    <t>école 23</t>
  </si>
  <si>
    <t>école 24</t>
  </si>
  <si>
    <t>école 25</t>
  </si>
  <si>
    <t>école 26</t>
  </si>
  <si>
    <t>école 27</t>
  </si>
  <si>
    <t>école 28</t>
  </si>
  <si>
    <t>école 29</t>
  </si>
  <si>
    <t>école 30</t>
  </si>
  <si>
    <t>école 31</t>
  </si>
  <si>
    <t>école 32</t>
  </si>
  <si>
    <t>école 33</t>
  </si>
  <si>
    <t>école 34</t>
  </si>
  <si>
    <t>école 35</t>
  </si>
  <si>
    <t>Quotité de service</t>
  </si>
  <si>
    <t xml:space="preserve"> </t>
  </si>
  <si>
    <t>du</t>
  </si>
  <si>
    <t>au</t>
  </si>
  <si>
    <t>-</t>
  </si>
  <si>
    <t>Période 1 :</t>
  </si>
  <si>
    <t>Période 2 :</t>
  </si>
  <si>
    <t>Période 3 :</t>
  </si>
  <si>
    <t>Période 4 :</t>
  </si>
  <si>
    <t>Période 5 :</t>
  </si>
  <si>
    <t>Vous devez remplir préalablement la liste des écoles dans le feuillet NOTICE.</t>
  </si>
  <si>
    <t>Dans les cellules "horaire", saisir la durée horaire effectuée en suivant les exemples ci contre =</t>
  </si>
  <si>
    <t>Pour 6 h de classe, saisir 6:00 / Pour 5h30 de classe, saisir 5:30 / Pour 5h45 de classe saisir 5:45 …</t>
  </si>
  <si>
    <t>LUNDI</t>
  </si>
  <si>
    <t>MARDI</t>
  </si>
  <si>
    <t>MERCREDI</t>
  </si>
  <si>
    <t>JEUDI</t>
  </si>
  <si>
    <t>VENDREDI</t>
  </si>
  <si>
    <t>SAMEDI</t>
  </si>
  <si>
    <t>horaire</t>
  </si>
  <si>
    <t>école</t>
  </si>
  <si>
    <t>Le solde ne se déclenche que s'il y a un excédent</t>
  </si>
  <si>
    <t>Solde de la période</t>
  </si>
  <si>
    <t>Cumul annuel</t>
  </si>
  <si>
    <t>APC</t>
  </si>
  <si>
    <t>ETAT DES 108 heures</t>
  </si>
  <si>
    <t>Conseil d'école</t>
  </si>
  <si>
    <t>Autres</t>
  </si>
  <si>
    <t>Formation</t>
  </si>
  <si>
    <t>Conseil Ecole</t>
  </si>
  <si>
    <t>TOTAL</t>
  </si>
  <si>
    <r>
      <rPr>
        <b/>
        <sz val="12"/>
        <color rgb="FF000000"/>
        <rFont val="Arial"/>
        <family val="2"/>
      </rPr>
      <t>APC:</t>
    </r>
    <r>
      <rPr>
        <sz val="12"/>
        <color rgb="FF000000"/>
        <rFont val="Arial"/>
        <family val="2"/>
        <charset val="1"/>
      </rPr>
      <t xml:space="preserve"> Activités pédagogiques complémentaires </t>
    </r>
    <r>
      <rPr>
        <b/>
        <sz val="12"/>
        <color rgb="FF000000"/>
        <rFont val="Arial"/>
        <family val="2"/>
      </rPr>
      <t>(36 heures)</t>
    </r>
  </si>
  <si>
    <t>Service d'Enseignement effectué</t>
  </si>
  <si>
    <t>Solde semaine Service d'Enseignement</t>
  </si>
  <si>
    <r>
      <rPr>
        <b/>
        <sz val="12"/>
        <rFont val="Arial"/>
        <family val="2"/>
      </rPr>
      <t>FORMATION:</t>
    </r>
    <r>
      <rPr>
        <sz val="12"/>
        <rFont val="Arial"/>
        <family val="2"/>
        <charset val="1"/>
      </rPr>
      <t xml:space="preserve"> Animations pédagogiques et actions de formation</t>
    </r>
    <r>
      <rPr>
        <b/>
        <sz val="12"/>
        <rFont val="Arial"/>
        <family val="2"/>
      </rPr>
      <t xml:space="preserve"> (18 heures)</t>
    </r>
  </si>
  <si>
    <r>
      <rPr>
        <b/>
        <sz val="12"/>
        <rFont val="Arial"/>
        <family val="2"/>
      </rPr>
      <t>CONSEIL D'ECOLE</t>
    </r>
    <r>
      <rPr>
        <sz val="12"/>
        <rFont val="Arial"/>
        <family val="2"/>
        <charset val="1"/>
      </rPr>
      <t xml:space="preserve">: Participation aux conseils d'école </t>
    </r>
    <r>
      <rPr>
        <b/>
        <sz val="12"/>
        <rFont val="Arial"/>
        <family val="2"/>
      </rPr>
      <t>(6 heures)</t>
    </r>
  </si>
  <si>
    <t>ETAT 108h</t>
  </si>
  <si>
    <t>Etat 108 heures :</t>
  </si>
  <si>
    <t>Décompte</t>
  </si>
  <si>
    <t>MAXIMUM</t>
  </si>
  <si>
    <t>Vous devez également renseigner votre quotité de service (100%, 80% , 75%....)</t>
  </si>
  <si>
    <t>école 3</t>
  </si>
  <si>
    <t>Vous trouverez ci-dessous un état récapitulatif des 108 heures annuelles. Vous devez remplir pour chaque période la ligne rose dévolue aux 108h en sélectionnant la catégorie correspondante.
Catégories proposées:</t>
  </si>
  <si>
    <r>
      <rPr>
        <b/>
        <sz val="12"/>
        <rFont val="Arial"/>
        <family val="2"/>
      </rPr>
      <t>AUTRES:</t>
    </r>
    <r>
      <rPr>
        <sz val="12"/>
        <rFont val="Arial"/>
        <family val="2"/>
        <charset val="1"/>
      </rPr>
      <t xml:space="preserve"> Travaux en équipes pédagogiques, liaison école-collège, relation avec les parents, élaboration et suivi des PPS, préparation des APC …</t>
    </r>
    <r>
      <rPr>
        <b/>
        <sz val="12"/>
        <rFont val="Arial"/>
        <family val="2"/>
      </rPr>
      <t>(48 heures)</t>
    </r>
  </si>
  <si>
    <t xml:space="preserve">Il y a une feuille par période (entre 2 vacances scolaires). Vous devez remplir préalablement la liste des écoles dans lesquelles vous intervenez ci-dessous. Cette saisie préalable vous permettra par la suite de remplir plus rapidement les feuilles suivantes. </t>
  </si>
  <si>
    <t>Aix-Marseille / Amiens / Caen / Lille / Nancy-Metz / Nantes / Nice / Orléans-Tours / Reims / Rennes / Rouen / Strasbourg</t>
  </si>
  <si>
    <t>Période 5</t>
  </si>
  <si>
    <t>Période 4</t>
  </si>
  <si>
    <t>Période 3</t>
  </si>
  <si>
    <t>Période 2</t>
  </si>
  <si>
    <t>Période 1</t>
  </si>
  <si>
    <t>ZONE B</t>
  </si>
  <si>
    <t>FERIE</t>
  </si>
  <si>
    <t>VAQUE</t>
  </si>
  <si>
    <r>
      <rPr>
        <sz val="16"/>
        <color rgb="FF0070C0"/>
        <rFont val="Arial Black"/>
        <family val="2"/>
      </rPr>
      <t>2024-2025 Tableau individuel de suivi des heures du service hebdomadaire</t>
    </r>
    <r>
      <rPr>
        <sz val="16"/>
        <color rgb="FF000000"/>
        <rFont val="Arial Black"/>
        <family val="2"/>
        <charset val="1"/>
      </rPr>
      <t xml:space="preserve"> </t>
    </r>
    <r>
      <rPr>
        <sz val="16"/>
        <color rgb="FFFF3300"/>
        <rFont val="Arial Black"/>
        <family val="2"/>
      </rPr>
      <t>ZONE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</si>
</sst>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hh]:mm"/>
    <numFmt numFmtId="165" formatCode="dd/mm"/>
    <numFmt numFmtId="166" formatCode="\+[hh]:mm;\-[hh]:mm"/>
    <numFmt numFmtId="167" formatCode="[$-F400]h:mm:ss\ AM/PM"/>
    <numFmt numFmtId="168" formatCode="[h]:mm:ss;@"/>
    <numFmt numFmtId="169" formatCode="mm:ss.0;@"/>
  </numFmts>
  <fonts count="43" x14ac:knownFonts="1">
    <font>
      <sz val="10"/>
      <name val="Arial"/>
      <family val="2"/>
      <charset val="1"/>
    </font>
    <font>
      <sz val="10"/>
      <color rgb="FF000000"/>
      <name val="Arial"/>
      <family val="2"/>
      <charset val="1"/>
    </font>
    <font>
      <sz val="12"/>
      <color rgb="FF000000"/>
      <name val="Arial"/>
      <family val="2"/>
      <charset val="1"/>
    </font>
    <font>
      <sz val="16"/>
      <color rgb="FF000000"/>
      <name val="Arial Black"/>
      <family val="2"/>
      <charset val="1"/>
    </font>
    <font>
      <b/>
      <sz val="14"/>
      <color rgb="FFFF3300"/>
      <name val="Arial"/>
      <family val="2"/>
      <charset val="1"/>
    </font>
    <font>
      <b/>
      <sz val="12"/>
      <color rgb="FF000000"/>
      <name val="Arial"/>
      <family val="2"/>
      <charset val="1"/>
    </font>
    <font>
      <sz val="12"/>
      <name val="Arial"/>
      <family val="2"/>
      <charset val="1"/>
    </font>
    <font>
      <sz val="12"/>
      <color rgb="FFFFFFFF"/>
      <name val="Arial"/>
      <family val="2"/>
      <charset val="1"/>
    </font>
    <font>
      <b/>
      <sz val="14"/>
      <color rgb="FF660066"/>
      <name val="Arial"/>
      <family val="2"/>
      <charset val="1"/>
    </font>
    <font>
      <i/>
      <sz val="10"/>
      <name val="Arial"/>
      <family val="2"/>
      <charset val="1"/>
    </font>
    <font>
      <sz val="12"/>
      <color rgb="FF808080"/>
      <name val="Arial"/>
      <family val="2"/>
      <charset val="1"/>
    </font>
    <font>
      <sz val="12"/>
      <name val="Arial Black"/>
      <family val="2"/>
      <charset val="1"/>
    </font>
    <font>
      <b/>
      <u/>
      <sz val="13"/>
      <color rgb="FF000000"/>
      <name val="Arial"/>
      <family val="2"/>
      <charset val="1"/>
    </font>
    <font>
      <sz val="13"/>
      <color rgb="FF000000"/>
      <name val="Arial"/>
      <family val="2"/>
      <charset val="1"/>
    </font>
    <font>
      <b/>
      <i/>
      <sz val="14"/>
      <color rgb="FF330099"/>
      <name val="Arial"/>
      <family val="2"/>
      <charset val="1"/>
    </font>
    <font>
      <b/>
      <i/>
      <sz val="14"/>
      <color rgb="FFFF3300"/>
      <name val="Arial"/>
      <family val="2"/>
      <charset val="1"/>
    </font>
    <font>
      <i/>
      <sz val="14"/>
      <color rgb="FF000000"/>
      <name val="Arial"/>
      <family val="2"/>
      <charset val="1"/>
    </font>
    <font>
      <sz val="9.5"/>
      <name val="Arial"/>
      <family val="1"/>
      <charset val="1"/>
    </font>
    <font>
      <sz val="9.5"/>
      <color rgb="FF000000"/>
      <name val="Arial"/>
      <family val="1"/>
      <charset val="1"/>
    </font>
    <font>
      <sz val="10"/>
      <name val="Arial"/>
      <family val="2"/>
      <charset val="1"/>
    </font>
    <font>
      <b/>
      <sz val="10"/>
      <name val="Arial"/>
      <family val="2"/>
    </font>
    <font>
      <sz val="10"/>
      <color theme="0" tint="-0.499984740745262"/>
      <name val="Arial"/>
      <family val="2"/>
      <charset val="1"/>
    </font>
    <font>
      <i/>
      <sz val="12"/>
      <color theme="0" tint="-0.499984740745262"/>
      <name val="Arial"/>
      <family val="2"/>
    </font>
    <font>
      <i/>
      <sz val="10"/>
      <color theme="0" tint="-0.499984740745262"/>
      <name val="Arial"/>
      <family val="2"/>
    </font>
    <font>
      <b/>
      <sz val="12"/>
      <color rgb="FF000000"/>
      <name val="Arial"/>
      <family val="2"/>
    </font>
    <font>
      <sz val="12"/>
      <color rgb="FF000000"/>
      <name val="Arial"/>
      <family val="2"/>
    </font>
    <font>
      <b/>
      <sz val="12"/>
      <name val="Arial"/>
      <family val="2"/>
    </font>
    <font>
      <sz val="12"/>
      <name val="Arial"/>
      <family val="2"/>
    </font>
    <font>
      <b/>
      <sz val="14"/>
      <color rgb="FF660066"/>
      <name val="Arial Black"/>
      <family val="2"/>
    </font>
    <font>
      <b/>
      <sz val="12"/>
      <color rgb="FF002060"/>
      <name val="Arial"/>
      <family val="2"/>
    </font>
    <font>
      <b/>
      <sz val="12"/>
      <color theme="1" tint="0.34998626667073579"/>
      <name val="Arial"/>
      <family val="2"/>
    </font>
    <font>
      <sz val="16"/>
      <name val="Arial Black"/>
      <family val="2"/>
    </font>
    <font>
      <sz val="16"/>
      <color rgb="FF0070C0"/>
      <name val="Arial Black"/>
      <family val="2"/>
    </font>
    <font>
      <sz val="16"/>
      <color rgb="FFFF3300"/>
      <name val="Arial Black"/>
      <family val="2"/>
    </font>
    <font>
      <b/>
      <sz val="14"/>
      <color theme="1" tint="0.249977111117893"/>
      <name val="Arial"/>
      <family val="2"/>
    </font>
    <font>
      <b/>
      <i/>
      <sz val="12"/>
      <color theme="0" tint="-0.499984740745262"/>
      <name val="Arial"/>
      <family val="2"/>
    </font>
    <font>
      <b/>
      <i/>
      <sz val="10"/>
      <color theme="0" tint="-0.499984740745262"/>
      <name val="Arial"/>
      <family val="2"/>
    </font>
    <font>
      <sz val="12"/>
      <color theme="0"/>
      <name val="Arial"/>
      <family val="2"/>
      <charset val="1"/>
    </font>
    <font>
      <sz val="12"/>
      <color rgb="FF00B0F0"/>
      <name val="Arial"/>
      <family val="2"/>
      <charset val="1"/>
    </font>
    <font>
      <b/>
      <sz val="16"/>
      <color rgb="FF00B0F0"/>
      <name val="Arial"/>
      <family val="2"/>
    </font>
    <font>
      <b/>
      <sz val="12"/>
      <color rgb="FF00B0F0"/>
      <name val="Arial"/>
      <family val="2"/>
    </font>
    <font>
      <sz val="12"/>
      <color rgb="FF00B0F0"/>
      <name val="Arial"/>
      <family val="2"/>
    </font>
    <font>
      <u/>
      <sz val="12"/>
      <color rgb="FF000000"/>
      <name val="Arial"/>
      <family val="2"/>
      <charset val="1"/>
    </font>
  </fonts>
  <fills count="12">
    <fill>
      <patternFill patternType="none"/>
    </fill>
    <fill>
      <patternFill patternType="gray125"/>
    </fill>
    <fill>
      <patternFill patternType="solid">
        <fgColor rgb="FF33CCCC"/>
        <bgColor rgb="FF00CCFF"/>
      </patternFill>
    </fill>
    <fill>
      <patternFill patternType="solid">
        <fgColor rgb="FFFFFFFF"/>
        <bgColor rgb="FFFFFFCC"/>
      </patternFill>
    </fill>
    <fill>
      <patternFill patternType="solid">
        <fgColor rgb="FFFFCC00"/>
        <bgColor rgb="FFFFFF00"/>
      </patternFill>
    </fill>
    <fill>
      <patternFill patternType="solid">
        <fgColor rgb="FFFFCC99"/>
        <bgColor rgb="FFC0C0C0"/>
      </patternFill>
    </fill>
    <fill>
      <patternFill patternType="solid">
        <fgColor rgb="FFFF9900"/>
        <bgColor rgb="FFFFCC00"/>
      </patternFill>
    </fill>
    <fill>
      <patternFill patternType="solid">
        <fgColor rgb="FFFF6600"/>
        <bgColor rgb="FFFF9900"/>
      </patternFill>
    </fill>
    <fill>
      <patternFill patternType="solid">
        <fgColor rgb="FFFF99CC"/>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52">
    <border>
      <left/>
      <right/>
      <top/>
      <bottom/>
      <diagonal/>
    </border>
    <border>
      <left style="thin">
        <color rgb="FFFFFFFF"/>
      </left>
      <right style="thin">
        <color rgb="FFFFFFFF"/>
      </right>
      <top style="thin">
        <color rgb="FFFFFFFF"/>
      </top>
      <bottom style="thin">
        <color rgb="FFFFFFFF"/>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dashed">
        <color auto="1"/>
      </top>
      <bottom style="medium">
        <color auto="1"/>
      </bottom>
      <diagonal/>
    </border>
    <border>
      <left style="medium">
        <color auto="1"/>
      </left>
      <right/>
      <top style="dashed">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right/>
      <top style="dashed">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dashed">
        <color auto="1"/>
      </left>
      <right/>
      <top style="medium">
        <color auto="1"/>
      </top>
      <bottom style="medium">
        <color auto="1"/>
      </bottom>
      <diagonal/>
    </border>
    <border>
      <left style="dashed">
        <color auto="1"/>
      </left>
      <right style="medium">
        <color auto="1"/>
      </right>
      <top style="medium">
        <color auto="1"/>
      </top>
      <bottom style="medium">
        <color auto="1"/>
      </bottom>
      <diagonal/>
    </border>
    <border>
      <left/>
      <right/>
      <top style="thin">
        <color rgb="FFFFFFFF"/>
      </top>
      <bottom style="thin">
        <color rgb="FFFFFFFF"/>
      </bottom>
      <diagonal/>
    </border>
    <border>
      <left/>
      <right style="thin">
        <color auto="1"/>
      </right>
      <top style="medium">
        <color indexed="64"/>
      </top>
      <bottom style="medium">
        <color indexed="64"/>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dashed">
        <color auto="1"/>
      </top>
      <bottom style="medium">
        <color auto="1"/>
      </bottom>
      <diagonal/>
    </border>
    <border>
      <left style="medium">
        <color indexed="64"/>
      </left>
      <right style="thin">
        <color rgb="FFFFFFFF"/>
      </right>
      <top style="medium">
        <color indexed="64"/>
      </top>
      <bottom style="medium">
        <color indexed="64"/>
      </bottom>
      <diagonal/>
    </border>
    <border>
      <left style="thin">
        <color rgb="FFFFFFFF"/>
      </left>
      <right style="thin">
        <color rgb="FFFFFFFF"/>
      </right>
      <top style="medium">
        <color indexed="64"/>
      </top>
      <bottom style="medium">
        <color indexed="64"/>
      </bottom>
      <diagonal/>
    </border>
    <border>
      <left style="thin">
        <color rgb="FFFFFFFF"/>
      </left>
      <right style="medium">
        <color indexed="64"/>
      </right>
      <top style="medium">
        <color indexed="64"/>
      </top>
      <bottom style="medium">
        <color indexed="64"/>
      </bottom>
      <diagonal/>
    </border>
    <border>
      <left style="medium">
        <color indexed="64"/>
      </left>
      <right style="thin">
        <color rgb="FFFFFFFF"/>
      </right>
      <top style="medium">
        <color indexed="64"/>
      </top>
      <bottom style="thin">
        <color rgb="FFFFFFFF"/>
      </bottom>
      <diagonal/>
    </border>
    <border>
      <left style="thin">
        <color rgb="FFFFFFFF"/>
      </left>
      <right style="thin">
        <color rgb="FFFFFFFF"/>
      </right>
      <top style="medium">
        <color indexed="64"/>
      </top>
      <bottom style="thin">
        <color rgb="FFFFFFFF"/>
      </bottom>
      <diagonal/>
    </border>
    <border>
      <left style="thin">
        <color rgb="FFFFFFFF"/>
      </left>
      <right/>
      <top style="medium">
        <color indexed="64"/>
      </top>
      <bottom style="thin">
        <color rgb="FFFFFFFF"/>
      </bottom>
      <diagonal/>
    </border>
    <border>
      <left/>
      <right style="medium">
        <color indexed="64"/>
      </right>
      <top style="medium">
        <color indexed="64"/>
      </top>
      <bottom style="thin">
        <color rgb="FFFFFFFF"/>
      </bottom>
      <diagonal/>
    </border>
    <border>
      <left style="medium">
        <color indexed="64"/>
      </left>
      <right style="thin">
        <color rgb="FFFFFFFF"/>
      </right>
      <top style="thin">
        <color rgb="FFFFFFFF"/>
      </top>
      <bottom style="thin">
        <color rgb="FFFFFFFF"/>
      </bottom>
      <diagonal/>
    </border>
    <border>
      <left/>
      <right style="medium">
        <color indexed="64"/>
      </right>
      <top style="thin">
        <color rgb="FFFFFFFF"/>
      </top>
      <bottom style="thin">
        <color rgb="FFFFFFFF"/>
      </bottom>
      <diagonal/>
    </border>
    <border>
      <left style="medium">
        <color indexed="64"/>
      </left>
      <right style="thin">
        <color rgb="FFFFFFFF"/>
      </right>
      <top style="thin">
        <color rgb="FFFFFFFF"/>
      </top>
      <bottom style="medium">
        <color indexed="64"/>
      </bottom>
      <diagonal/>
    </border>
    <border>
      <left style="thin">
        <color rgb="FFFFFFFF"/>
      </left>
      <right style="thin">
        <color rgb="FFFFFFFF"/>
      </right>
      <top style="thin">
        <color rgb="FFFFFFFF"/>
      </top>
      <bottom style="medium">
        <color indexed="64"/>
      </bottom>
      <diagonal/>
    </border>
    <border>
      <left style="thin">
        <color rgb="FFFFFFFF"/>
      </left>
      <right/>
      <top style="thin">
        <color rgb="FFFFFFFF"/>
      </top>
      <bottom style="medium">
        <color indexed="64"/>
      </bottom>
      <diagonal/>
    </border>
    <border>
      <left/>
      <right style="medium">
        <color indexed="64"/>
      </right>
      <top style="thin">
        <color rgb="FFFFFFFF"/>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rgb="FFFFFFFF"/>
      </top>
      <bottom/>
      <diagonal/>
    </border>
    <border>
      <left/>
      <right style="medium">
        <color indexed="64"/>
      </right>
      <top style="thin">
        <color rgb="FFFFFFFF"/>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style="dashed">
        <color auto="1"/>
      </right>
      <top/>
      <bottom style="dashed">
        <color auto="1"/>
      </bottom>
      <diagonal/>
    </border>
    <border>
      <left style="dashed">
        <color auto="1"/>
      </left>
      <right/>
      <top/>
      <bottom style="dashed">
        <color auto="1"/>
      </bottom>
      <diagonal/>
    </border>
    <border>
      <left style="medium">
        <color auto="1"/>
      </left>
      <right style="dashed">
        <color auto="1"/>
      </right>
      <top style="medium">
        <color auto="1"/>
      </top>
      <bottom/>
      <diagonal/>
    </border>
    <border>
      <left style="dashed">
        <color auto="1"/>
      </left>
      <right/>
      <top style="medium">
        <color auto="1"/>
      </top>
      <bottom/>
      <diagonal/>
    </border>
    <border>
      <left style="medium">
        <color indexed="64"/>
      </left>
      <right style="dashed">
        <color auto="1"/>
      </right>
      <top style="medium">
        <color auto="1"/>
      </top>
      <bottom style="medium">
        <color indexed="64"/>
      </bottom>
      <diagonal/>
    </border>
  </borders>
  <cellStyleXfs count="2">
    <xf numFmtId="0" fontId="0" fillId="0" borderId="0"/>
    <xf numFmtId="9" fontId="19" fillId="0" borderId="0" applyBorder="0" applyProtection="0"/>
  </cellStyleXfs>
  <cellXfs count="188">
    <xf numFmtId="0" fontId="0" fillId="0" borderId="0" xfId="0"/>
    <xf numFmtId="0" fontId="0" fillId="0" borderId="0" xfId="0" applyProtection="1">
      <protection hidden="1"/>
    </xf>
    <xf numFmtId="0" fontId="2" fillId="2" borderId="0" xfId="0" applyFont="1" applyFill="1" applyAlignment="1" applyProtection="1">
      <alignment horizontal="center" vertical="center"/>
      <protection hidden="1"/>
    </xf>
    <xf numFmtId="0" fontId="0" fillId="0" borderId="1" xfId="0" applyBorder="1" applyProtection="1">
      <protection hidden="1"/>
    </xf>
    <xf numFmtId="0" fontId="2" fillId="0" borderId="1" xfId="0" applyFont="1" applyBorder="1" applyAlignment="1" applyProtection="1">
      <alignment horizontal="center" vertical="center"/>
      <protection hidden="1"/>
    </xf>
    <xf numFmtId="166" fontId="2" fillId="6" borderId="5" xfId="0" applyNumberFormat="1" applyFont="1" applyFill="1" applyBorder="1" applyAlignment="1" applyProtection="1">
      <alignment horizontal="center" vertical="center" wrapText="1"/>
      <protection hidden="1"/>
    </xf>
    <xf numFmtId="164" fontId="2" fillId="0" borderId="0" xfId="0" applyNumberFormat="1" applyFont="1" applyAlignment="1" applyProtection="1">
      <alignment horizontal="center" vertical="center"/>
      <protection hidden="1"/>
    </xf>
    <xf numFmtId="0" fontId="2" fillId="0" borderId="0" xfId="0" applyFont="1" applyAlignment="1" applyProtection="1">
      <alignment horizontal="center" vertical="center" wrapText="1"/>
      <protection hidden="1"/>
    </xf>
    <xf numFmtId="166" fontId="2" fillId="7" borderId="5" xfId="0" applyNumberFormat="1" applyFont="1" applyFill="1" applyBorder="1" applyAlignment="1" applyProtection="1">
      <alignment horizontal="center" vertical="center" wrapText="1"/>
      <protection hidden="1"/>
    </xf>
    <xf numFmtId="0" fontId="2" fillId="2" borderId="0" xfId="0" applyFont="1" applyFill="1" applyAlignment="1" applyProtection="1">
      <alignment vertical="center"/>
      <protection hidden="1"/>
    </xf>
    <xf numFmtId="164" fontId="10" fillId="0" borderId="3" xfId="0" applyNumberFormat="1" applyFont="1" applyBorder="1" applyAlignment="1" applyProtection="1">
      <alignment horizontal="center" vertical="center"/>
      <protection locked="0"/>
    </xf>
    <xf numFmtId="164" fontId="10" fillId="0" borderId="4" xfId="0" applyNumberFormat="1" applyFont="1" applyBorder="1" applyAlignment="1" applyProtection="1">
      <alignment horizontal="center" vertical="center"/>
      <protection locked="0"/>
    </xf>
    <xf numFmtId="164" fontId="10" fillId="8" borderId="4" xfId="0" applyNumberFormat="1" applyFont="1" applyFill="1" applyBorder="1" applyAlignment="1" applyProtection="1">
      <alignment horizontal="center" vertical="center"/>
      <protection locked="0"/>
    </xf>
    <xf numFmtId="164" fontId="10" fillId="8" borderId="19" xfId="0" applyNumberFormat="1" applyFont="1" applyFill="1" applyBorder="1" applyAlignment="1" applyProtection="1">
      <alignment horizontal="center" vertical="center"/>
      <protection locked="0"/>
    </xf>
    <xf numFmtId="164" fontId="10" fillId="8" borderId="20" xfId="0" applyNumberFormat="1" applyFont="1" applyFill="1" applyBorder="1" applyAlignment="1" applyProtection="1">
      <alignment horizontal="center" vertical="center"/>
      <protection locked="0"/>
    </xf>
    <xf numFmtId="164" fontId="6" fillId="0" borderId="6" xfId="0" applyNumberFormat="1" applyFont="1" applyBorder="1" applyAlignment="1" applyProtection="1">
      <alignment horizontal="center" vertical="center"/>
      <protection hidden="1"/>
    </xf>
    <xf numFmtId="0" fontId="3" fillId="2" borderId="0" xfId="0" applyFont="1" applyFill="1" applyAlignment="1" applyProtection="1">
      <alignment vertical="center"/>
      <protection hidden="1"/>
    </xf>
    <xf numFmtId="0" fontId="2" fillId="0" borderId="1" xfId="0" applyFont="1" applyBorder="1" applyAlignment="1" applyProtection="1">
      <alignment vertical="center"/>
      <protection hidden="1"/>
    </xf>
    <xf numFmtId="0" fontId="27" fillId="9" borderId="0" xfId="0" applyFont="1" applyFill="1" applyProtection="1">
      <protection hidden="1"/>
    </xf>
    <xf numFmtId="0" fontId="6" fillId="9" borderId="0" xfId="0" applyFont="1" applyFill="1" applyProtection="1">
      <protection hidden="1"/>
    </xf>
    <xf numFmtId="0" fontId="0" fillId="9" borderId="0" xfId="0" applyFill="1" applyProtection="1">
      <protection hidden="1"/>
    </xf>
    <xf numFmtId="0" fontId="0" fillId="0" borderId="14" xfId="0" applyBorder="1" applyProtection="1">
      <protection hidden="1"/>
    </xf>
    <xf numFmtId="0" fontId="2" fillId="0" borderId="12" xfId="0" applyFont="1" applyBorder="1" applyAlignment="1" applyProtection="1">
      <alignment vertical="center"/>
      <protection hidden="1"/>
    </xf>
    <xf numFmtId="0" fontId="22" fillId="0" borderId="11" xfId="0" applyFont="1" applyBorder="1" applyAlignment="1" applyProtection="1">
      <alignment horizontal="left"/>
      <protection hidden="1"/>
    </xf>
    <xf numFmtId="168" fontId="6" fillId="0" borderId="11" xfId="0" applyNumberFormat="1" applyFont="1" applyBorder="1" applyProtection="1">
      <protection hidden="1"/>
    </xf>
    <xf numFmtId="0" fontId="0" fillId="0" borderId="13" xfId="0" applyBorder="1" applyProtection="1">
      <protection hidden="1"/>
    </xf>
    <xf numFmtId="0" fontId="0" fillId="0" borderId="12" xfId="0" applyBorder="1" applyProtection="1">
      <protection hidden="1"/>
    </xf>
    <xf numFmtId="0" fontId="23" fillId="0" borderId="11" xfId="0" applyFont="1" applyBorder="1" applyAlignment="1" applyProtection="1">
      <alignment wrapText="1"/>
      <protection hidden="1"/>
    </xf>
    <xf numFmtId="0" fontId="23" fillId="0" borderId="11" xfId="0" applyFont="1" applyBorder="1" applyProtection="1">
      <protection hidden="1"/>
    </xf>
    <xf numFmtId="0" fontId="20" fillId="0" borderId="11" xfId="0" applyFont="1" applyBorder="1" applyAlignment="1" applyProtection="1">
      <alignment horizontal="right"/>
      <protection hidden="1"/>
    </xf>
    <xf numFmtId="0" fontId="0" fillId="0" borderId="15" xfId="0" applyBorder="1" applyProtection="1">
      <protection hidden="1"/>
    </xf>
    <xf numFmtId="9" fontId="11" fillId="0" borderId="1" xfId="1" applyFont="1" applyBorder="1" applyAlignment="1" applyProtection="1">
      <alignment horizontal="center" vertical="center" shrinkToFit="1"/>
      <protection hidden="1"/>
    </xf>
    <xf numFmtId="0" fontId="10" fillId="0" borderId="1" xfId="0" applyFont="1" applyBorder="1" applyAlignment="1" applyProtection="1">
      <alignment horizontal="center" vertical="center" shrinkToFit="1"/>
      <protection hidden="1"/>
    </xf>
    <xf numFmtId="0" fontId="22" fillId="0" borderId="11" xfId="0" applyFont="1" applyBorder="1" applyAlignment="1" applyProtection="1">
      <alignment horizontal="center"/>
      <protection hidden="1"/>
    </xf>
    <xf numFmtId="169" fontId="22" fillId="0" borderId="11" xfId="0" applyNumberFormat="1" applyFont="1" applyBorder="1" applyAlignment="1" applyProtection="1">
      <alignment horizontal="center"/>
      <protection hidden="1"/>
    </xf>
    <xf numFmtId="167" fontId="0" fillId="0" borderId="0" xfId="0" applyNumberFormat="1" applyProtection="1">
      <protection hidden="1"/>
    </xf>
    <xf numFmtId="46" fontId="0" fillId="0" borderId="0" xfId="0" applyNumberFormat="1" applyProtection="1">
      <protection hidden="1"/>
    </xf>
    <xf numFmtId="168" fontId="0" fillId="0" borderId="0" xfId="0" applyNumberFormat="1" applyProtection="1">
      <protection hidden="1"/>
    </xf>
    <xf numFmtId="46" fontId="0" fillId="0" borderId="11" xfId="0" applyNumberFormat="1" applyBorder="1" applyProtection="1">
      <protection hidden="1"/>
    </xf>
    <xf numFmtId="0" fontId="2" fillId="0" borderId="1" xfId="0" applyFont="1" applyBorder="1" applyAlignment="1" applyProtection="1">
      <alignment horizontal="center" vertical="center" shrinkToFit="1"/>
      <protection hidden="1"/>
    </xf>
    <xf numFmtId="0" fontId="14"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164" fontId="17" fillId="0" borderId="6" xfId="0" applyNumberFormat="1" applyFont="1" applyBorder="1" applyAlignment="1" applyProtection="1">
      <alignment horizontal="center" vertical="center"/>
      <protection hidden="1"/>
    </xf>
    <xf numFmtId="164" fontId="18" fillId="0" borderId="6" xfId="0" applyNumberFormat="1" applyFont="1" applyBorder="1" applyAlignment="1" applyProtection="1">
      <alignment horizontal="center" vertical="center"/>
      <protection hidden="1"/>
    </xf>
    <xf numFmtId="165" fontId="2" fillId="0" borderId="2" xfId="0" applyNumberFormat="1" applyFont="1" applyBorder="1" applyAlignment="1" applyProtection="1">
      <alignment horizontal="center" vertical="center"/>
      <protection locked="0"/>
    </xf>
    <xf numFmtId="165" fontId="6" fillId="0" borderId="2" xfId="0" applyNumberFormat="1" applyFont="1" applyBorder="1" applyAlignment="1" applyProtection="1">
      <alignment horizontal="center" vertical="center" shrinkToFit="1"/>
      <protection locked="0"/>
    </xf>
    <xf numFmtId="165" fontId="6" fillId="0" borderId="2" xfId="0" applyNumberFormat="1" applyFont="1" applyBorder="1" applyAlignment="1" applyProtection="1">
      <alignment horizontal="center" vertical="center"/>
      <protection locked="0"/>
    </xf>
    <xf numFmtId="0" fontId="21" fillId="8" borderId="2" xfId="0" applyFont="1" applyFill="1" applyBorder="1" applyAlignment="1" applyProtection="1">
      <alignment horizontal="center" vertical="center"/>
      <protection locked="0"/>
    </xf>
    <xf numFmtId="0" fontId="2" fillId="2" borderId="9" xfId="0" applyFont="1" applyFill="1" applyBorder="1" applyAlignment="1" applyProtection="1">
      <alignment vertical="center"/>
      <protection hidden="1"/>
    </xf>
    <xf numFmtId="164" fontId="6" fillId="0" borderId="22" xfId="0" applyNumberFormat="1" applyFont="1" applyBorder="1" applyAlignment="1" applyProtection="1">
      <alignment horizontal="center" vertical="center"/>
      <protection hidden="1"/>
    </xf>
    <xf numFmtId="164" fontId="10" fillId="3" borderId="3" xfId="0" applyNumberFormat="1" applyFont="1" applyFill="1" applyBorder="1" applyAlignment="1" applyProtection="1">
      <alignment horizontal="center" vertical="center"/>
      <protection locked="0"/>
    </xf>
    <xf numFmtId="0" fontId="1" fillId="0" borderId="0" xfId="0" applyFont="1" applyProtection="1">
      <protection hidden="1"/>
    </xf>
    <xf numFmtId="0" fontId="2" fillId="0" borderId="0" xfId="0" applyFont="1" applyProtection="1">
      <protection hidden="1"/>
    </xf>
    <xf numFmtId="0" fontId="2" fillId="4" borderId="1" xfId="0" applyFont="1" applyFill="1" applyBorder="1" applyAlignment="1" applyProtection="1">
      <alignment vertical="center"/>
      <protection hidden="1"/>
    </xf>
    <xf numFmtId="0" fontId="2" fillId="4" borderId="1" xfId="0" applyFont="1" applyFill="1" applyBorder="1" applyAlignment="1" applyProtection="1">
      <alignment horizontal="center" vertical="center"/>
      <protection hidden="1"/>
    </xf>
    <xf numFmtId="14" fontId="2" fillId="4" borderId="1" xfId="0" applyNumberFormat="1" applyFont="1" applyFill="1" applyBorder="1" applyAlignment="1" applyProtection="1">
      <alignment horizontal="center" vertical="center"/>
      <protection hidden="1"/>
    </xf>
    <xf numFmtId="0" fontId="2" fillId="0" borderId="0" xfId="0" applyFont="1" applyAlignment="1" applyProtection="1">
      <alignment horizontal="center"/>
      <protection hidden="1"/>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protection locked="0"/>
    </xf>
    <xf numFmtId="0" fontId="0" fillId="0" borderId="1" xfId="0" applyBorder="1" applyProtection="1">
      <protection locked="0"/>
    </xf>
    <xf numFmtId="0" fontId="10" fillId="0" borderId="1" xfId="0" applyFont="1" applyBorder="1" applyAlignment="1" applyProtection="1">
      <alignment horizontal="center" vertical="center" shrinkToFit="1"/>
      <protection locked="0"/>
    </xf>
    <xf numFmtId="0" fontId="30" fillId="0" borderId="1" xfId="0" applyFont="1" applyBorder="1" applyAlignment="1" applyProtection="1">
      <alignment vertical="center"/>
      <protection hidden="1"/>
    </xf>
    <xf numFmtId="164" fontId="10" fillId="8" borderId="25" xfId="0" applyNumberFormat="1" applyFont="1" applyFill="1" applyBorder="1" applyAlignment="1" applyProtection="1">
      <alignment horizontal="center" vertical="center"/>
      <protection locked="0"/>
    </xf>
    <xf numFmtId="0" fontId="35" fillId="0" borderId="11" xfId="0" applyFont="1" applyBorder="1" applyAlignment="1" applyProtection="1">
      <alignment horizontal="left"/>
      <protection hidden="1"/>
    </xf>
    <xf numFmtId="0" fontId="36" fillId="0" borderId="11" xfId="0" applyFont="1" applyBorder="1" applyAlignment="1" applyProtection="1">
      <alignment wrapText="1"/>
      <protection hidden="1"/>
    </xf>
    <xf numFmtId="0" fontId="36" fillId="0" borderId="11" xfId="0" applyFont="1" applyBorder="1" applyProtection="1">
      <protection hidden="1"/>
    </xf>
    <xf numFmtId="0" fontId="2" fillId="10" borderId="0" xfId="0" applyFont="1" applyFill="1" applyAlignment="1" applyProtection="1">
      <alignment vertical="center"/>
      <protection hidden="1"/>
    </xf>
    <xf numFmtId="0" fontId="0" fillId="10" borderId="0" xfId="0" applyFill="1" applyProtection="1">
      <protection hidden="1"/>
    </xf>
    <xf numFmtId="165" fontId="2" fillId="0" borderId="2" xfId="0" applyNumberFormat="1" applyFont="1" applyBorder="1" applyAlignment="1">
      <alignment horizontal="center" vertical="center"/>
    </xf>
    <xf numFmtId="165" fontId="6" fillId="0" borderId="2" xfId="0" applyNumberFormat="1" applyFont="1" applyBorder="1" applyAlignment="1">
      <alignment horizontal="center" vertical="center"/>
    </xf>
    <xf numFmtId="165" fontId="6" fillId="0" borderId="2" xfId="0" applyNumberFormat="1" applyFont="1" applyBorder="1" applyAlignment="1">
      <alignment horizontal="center" vertical="center" shrinkToFit="1"/>
    </xf>
    <xf numFmtId="0" fontId="10" fillId="0" borderId="13" xfId="0" applyFont="1" applyBorder="1" applyAlignment="1" applyProtection="1">
      <alignment horizontal="center" vertical="center" shrinkToFit="1"/>
      <protection locked="0"/>
    </xf>
    <xf numFmtId="0" fontId="0" fillId="0" borderId="14" xfId="0" applyBorder="1" applyProtection="1">
      <protection locked="0"/>
    </xf>
    <xf numFmtId="0" fontId="2" fillId="0" borderId="29" xfId="0" applyFont="1" applyBorder="1" applyAlignment="1" applyProtection="1">
      <alignment horizontal="center" vertical="center"/>
      <protection locked="0"/>
    </xf>
    <xf numFmtId="0" fontId="2" fillId="0" borderId="15" xfId="0" applyFont="1" applyBorder="1" applyAlignment="1" applyProtection="1">
      <alignment vertical="center"/>
      <protection locked="0"/>
    </xf>
    <xf numFmtId="0" fontId="2" fillId="0" borderId="15" xfId="0" applyFont="1" applyBorder="1" applyAlignment="1" applyProtection="1">
      <alignment horizontal="center" vertical="center"/>
      <protection locked="0"/>
    </xf>
    <xf numFmtId="0" fontId="2" fillId="0" borderId="15" xfId="0" applyFont="1" applyBorder="1" applyAlignment="1" applyProtection="1">
      <alignment vertical="center" shrinkToFit="1"/>
      <protection locked="0"/>
    </xf>
    <xf numFmtId="0" fontId="2" fillId="0" borderId="28"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9" fillId="0" borderId="0" xfId="0" applyFont="1"/>
    <xf numFmtId="0" fontId="2" fillId="0" borderId="13" xfId="0" applyFont="1" applyBorder="1" applyAlignment="1">
      <alignment horizontal="center" vertical="center"/>
    </xf>
    <xf numFmtId="0" fontId="7" fillId="3" borderId="13" xfId="0" applyFont="1" applyFill="1" applyBorder="1" applyAlignment="1">
      <alignment horizontal="center" vertical="center"/>
    </xf>
    <xf numFmtId="0" fontId="7" fillId="3" borderId="1" xfId="0" applyFont="1" applyFill="1" applyBorder="1" applyAlignment="1">
      <alignment horizontal="center" vertical="center"/>
    </xf>
    <xf numFmtId="0" fontId="38" fillId="0" borderId="1" xfId="0" applyFont="1" applyBorder="1" applyAlignment="1" applyProtection="1">
      <alignment vertical="center" shrinkToFit="1"/>
      <protection locked="0"/>
    </xf>
    <xf numFmtId="0" fontId="38" fillId="0" borderId="14" xfId="0" applyFont="1" applyBorder="1" applyAlignment="1" applyProtection="1">
      <alignment vertical="center" shrinkToFit="1"/>
      <protection locked="0"/>
    </xf>
    <xf numFmtId="10" fontId="39" fillId="0" borderId="30" xfId="1" applyNumberFormat="1" applyFont="1" applyBorder="1" applyAlignment="1" applyProtection="1">
      <alignment horizontal="center" vertical="center"/>
      <protection locked="0"/>
    </xf>
    <xf numFmtId="0" fontId="40" fillId="0" borderId="31" xfId="0" applyFont="1" applyBorder="1" applyAlignment="1" applyProtection="1">
      <alignment vertical="center"/>
      <protection locked="0"/>
    </xf>
    <xf numFmtId="0" fontId="41" fillId="0" borderId="32" xfId="0" applyFont="1" applyBorder="1" applyAlignment="1" applyProtection="1">
      <alignment horizontal="center" vertical="center"/>
      <protection locked="0"/>
    </xf>
    <xf numFmtId="0" fontId="40" fillId="0" borderId="35" xfId="0" applyFont="1" applyBorder="1" applyAlignment="1" applyProtection="1">
      <alignment vertical="center"/>
      <protection locked="0"/>
    </xf>
    <xf numFmtId="0" fontId="41" fillId="0" borderId="1" xfId="0" applyFont="1" applyBorder="1" applyAlignment="1" applyProtection="1">
      <alignment horizontal="center" vertical="center"/>
      <protection locked="0"/>
    </xf>
    <xf numFmtId="0" fontId="40" fillId="0" borderId="37" xfId="0" applyFont="1" applyBorder="1" applyAlignment="1" applyProtection="1">
      <alignment vertical="center"/>
      <protection locked="0"/>
    </xf>
    <xf numFmtId="0" fontId="41" fillId="0" borderId="38" xfId="0" applyFont="1" applyBorder="1" applyAlignment="1" applyProtection="1">
      <alignment horizontal="center" vertical="center"/>
      <protection locked="0"/>
    </xf>
    <xf numFmtId="0" fontId="2" fillId="4" borderId="12" xfId="0" applyFont="1" applyFill="1" applyBorder="1" applyAlignment="1" applyProtection="1">
      <alignment horizontal="center" vertical="center"/>
      <protection hidden="1"/>
    </xf>
    <xf numFmtId="14" fontId="2" fillId="4" borderId="12" xfId="0" applyNumberFormat="1" applyFont="1" applyFill="1" applyBorder="1" applyAlignment="1" applyProtection="1">
      <alignment horizontal="center" vertical="center"/>
      <protection hidden="1"/>
    </xf>
    <xf numFmtId="0" fontId="42" fillId="0" borderId="1" xfId="0" applyFont="1" applyBorder="1" applyAlignment="1">
      <alignment vertical="center"/>
    </xf>
    <xf numFmtId="0" fontId="2" fillId="0" borderId="14" xfId="0" applyFont="1" applyBorder="1" applyAlignment="1" applyProtection="1">
      <alignment horizontal="center" vertical="center"/>
      <protection hidden="1"/>
    </xf>
    <xf numFmtId="164" fontId="6" fillId="0" borderId="18" xfId="0" applyNumberFormat="1" applyFont="1" applyBorder="1" applyAlignment="1" applyProtection="1">
      <alignment horizontal="center" vertical="center"/>
      <protection hidden="1"/>
    </xf>
    <xf numFmtId="0" fontId="37" fillId="0" borderId="14" xfId="0" applyFont="1" applyBorder="1" applyAlignment="1" applyProtection="1">
      <alignment horizontal="center" vertical="center"/>
      <protection hidden="1"/>
    </xf>
    <xf numFmtId="14" fontId="37" fillId="0" borderId="14" xfId="0" applyNumberFormat="1" applyFont="1" applyBorder="1" applyAlignment="1" applyProtection="1">
      <alignment horizontal="center" vertical="center"/>
      <protection hidden="1"/>
    </xf>
    <xf numFmtId="165" fontId="2" fillId="0" borderId="47" xfId="0" applyNumberFormat="1" applyFont="1" applyBorder="1" applyAlignment="1">
      <alignment horizontal="center" vertical="center"/>
    </xf>
    <xf numFmtId="164" fontId="10" fillId="0" borderId="48" xfId="0" applyNumberFormat="1" applyFont="1" applyBorder="1" applyAlignment="1" applyProtection="1">
      <alignment horizontal="center" vertical="center"/>
      <protection locked="0"/>
    </xf>
    <xf numFmtId="0" fontId="2" fillId="4" borderId="46" xfId="0" applyFont="1" applyFill="1" applyBorder="1" applyAlignment="1" applyProtection="1">
      <alignment horizontal="center" vertical="center" wrapText="1"/>
      <protection hidden="1"/>
    </xf>
    <xf numFmtId="164" fontId="2" fillId="0" borderId="46" xfId="0" applyNumberFormat="1" applyFont="1" applyBorder="1" applyAlignment="1" applyProtection="1">
      <alignment horizontal="center" vertical="center"/>
      <protection hidden="1"/>
    </xf>
    <xf numFmtId="0" fontId="2" fillId="6" borderId="25"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wrapText="1"/>
      <protection hidden="1"/>
    </xf>
    <xf numFmtId="0" fontId="21" fillId="8" borderId="49" xfId="0" applyFont="1" applyFill="1" applyBorder="1" applyAlignment="1" applyProtection="1">
      <alignment horizontal="center" vertical="center"/>
      <protection locked="0"/>
    </xf>
    <xf numFmtId="164" fontId="10" fillId="8" borderId="50" xfId="0" applyNumberFormat="1" applyFont="1" applyFill="1" applyBorder="1" applyAlignment="1" applyProtection="1">
      <alignment horizontal="center" vertical="center"/>
      <protection locked="0"/>
    </xf>
    <xf numFmtId="0" fontId="21" fillId="8" borderId="51" xfId="0" applyFont="1" applyFill="1" applyBorder="1" applyAlignment="1" applyProtection="1">
      <alignment horizontal="center" vertical="center"/>
      <protection locked="0"/>
    </xf>
    <xf numFmtId="164" fontId="18" fillId="0" borderId="18" xfId="0" applyNumberFormat="1" applyFont="1" applyBorder="1" applyAlignment="1" applyProtection="1">
      <alignment horizontal="center" vertical="center"/>
      <protection hidden="1"/>
    </xf>
    <xf numFmtId="0" fontId="2" fillId="6" borderId="5" xfId="0" applyFont="1" applyFill="1" applyBorder="1" applyAlignment="1" applyProtection="1">
      <alignment horizontal="center" vertical="center" wrapText="1"/>
      <protection hidden="1"/>
    </xf>
    <xf numFmtId="0" fontId="2" fillId="7" borderId="5" xfId="0" applyFont="1" applyFill="1" applyBorder="1" applyAlignment="1" applyProtection="1">
      <alignment horizontal="center" vertical="center" wrapText="1"/>
      <protection hidden="1"/>
    </xf>
    <xf numFmtId="164" fontId="2" fillId="4" borderId="46" xfId="0" applyNumberFormat="1" applyFont="1" applyFill="1" applyBorder="1" applyAlignment="1" applyProtection="1">
      <alignment horizontal="center" vertical="center"/>
      <protection hidden="1"/>
    </xf>
    <xf numFmtId="164" fontId="37" fillId="11" borderId="48"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0" fontId="24" fillId="0" borderId="12" xfId="0" applyFont="1" applyBorder="1" applyAlignment="1">
      <alignment horizontal="left" wrapText="1"/>
    </xf>
    <xf numFmtId="0" fontId="24" fillId="0" borderId="21" xfId="0" applyFont="1" applyBorder="1" applyAlignment="1">
      <alignment horizontal="left" wrapText="1"/>
    </xf>
    <xf numFmtId="0" fontId="24" fillId="0" borderId="13" xfId="0" applyFont="1" applyBorder="1" applyAlignment="1">
      <alignment horizontal="left" wrapText="1"/>
    </xf>
    <xf numFmtId="0" fontId="2" fillId="0" borderId="14" xfId="0" applyFont="1" applyBorder="1" applyAlignment="1" applyProtection="1">
      <alignment horizontal="center" vertical="center"/>
      <protection hidden="1"/>
    </xf>
    <xf numFmtId="0" fontId="12" fillId="0" borderId="41"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0" fontId="13" fillId="0" borderId="43" xfId="0" applyFont="1" applyBorder="1" applyAlignment="1" applyProtection="1">
      <alignment horizontal="center" vertical="center" wrapText="1"/>
      <protection hidden="1"/>
    </xf>
    <xf numFmtId="0" fontId="13" fillId="0" borderId="44"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10" xfId="0" applyFont="1" applyBorder="1" applyAlignment="1" applyProtection="1">
      <alignment horizontal="center" vertical="center" wrapText="1"/>
      <protection hidden="1"/>
    </xf>
    <xf numFmtId="0" fontId="13" fillId="0" borderId="42" xfId="0" applyFont="1" applyBorder="1" applyAlignment="1" applyProtection="1">
      <alignment horizontal="center" vertical="center" wrapText="1"/>
      <protection hidden="1"/>
    </xf>
    <xf numFmtId="0" fontId="13" fillId="0" borderId="24" xfId="0" applyFont="1" applyBorder="1" applyAlignment="1" applyProtection="1">
      <alignment horizontal="center" vertical="center" wrapText="1"/>
      <protection hidden="1"/>
    </xf>
    <xf numFmtId="0" fontId="31" fillId="0" borderId="0" xfId="0" applyFont="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34"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2" fillId="0" borderId="1" xfId="0" applyFont="1" applyBorder="1" applyAlignment="1">
      <alignment vertical="center" wrapText="1"/>
    </xf>
    <xf numFmtId="0" fontId="41" fillId="0" borderId="33" xfId="0" applyFont="1" applyBorder="1" applyAlignment="1" applyProtection="1">
      <alignment horizontal="center" vertical="center" shrinkToFit="1"/>
      <protection locked="0"/>
    </xf>
    <xf numFmtId="0" fontId="41" fillId="0" borderId="34" xfId="0" applyFont="1" applyBorder="1" applyAlignment="1" applyProtection="1">
      <alignment horizontal="center" vertical="center" shrinkToFit="1"/>
      <protection locked="0"/>
    </xf>
    <xf numFmtId="0" fontId="41" fillId="0" borderId="12" xfId="0" applyFont="1" applyBorder="1" applyAlignment="1" applyProtection="1">
      <alignment horizontal="center" vertical="center" shrinkToFit="1"/>
      <protection locked="0"/>
    </xf>
    <xf numFmtId="0" fontId="41" fillId="0" borderId="36" xfId="0" applyFont="1" applyBorder="1" applyAlignment="1" applyProtection="1">
      <alignment horizontal="center" vertical="center" shrinkToFit="1"/>
      <protection locked="0"/>
    </xf>
    <xf numFmtId="0" fontId="41" fillId="3" borderId="12" xfId="0" applyFont="1" applyFill="1" applyBorder="1" applyAlignment="1" applyProtection="1">
      <alignment horizontal="center" vertical="center" shrinkToFit="1"/>
      <protection locked="0"/>
    </xf>
    <xf numFmtId="0" fontId="41" fillId="3" borderId="36" xfId="0" applyFont="1" applyFill="1" applyBorder="1" applyAlignment="1" applyProtection="1">
      <alignment horizontal="center" vertical="center" shrinkToFit="1"/>
      <protection locked="0"/>
    </xf>
    <xf numFmtId="0" fontId="41" fillId="0" borderId="39" xfId="0" applyFont="1" applyBorder="1" applyAlignment="1" applyProtection="1">
      <alignment horizontal="center" vertical="center" shrinkToFit="1"/>
      <protection locked="0"/>
    </xf>
    <xf numFmtId="0" fontId="41" fillId="0" borderId="40" xfId="0" applyFont="1" applyBorder="1" applyAlignment="1" applyProtection="1">
      <alignment horizontal="center" vertical="center" shrinkToFit="1"/>
      <protection locked="0"/>
    </xf>
    <xf numFmtId="0" fontId="25" fillId="9" borderId="0" xfId="0" applyFont="1" applyFill="1" applyAlignment="1" applyProtection="1">
      <alignment horizontal="left" vertical="center"/>
      <protection hidden="1"/>
    </xf>
    <xf numFmtId="0" fontId="2" fillId="9" borderId="0" xfId="0" applyFont="1" applyFill="1" applyAlignment="1" applyProtection="1">
      <alignment horizontal="left" vertical="center"/>
      <protection hidden="1"/>
    </xf>
    <xf numFmtId="0" fontId="27" fillId="9" borderId="0" xfId="0" applyFont="1" applyFill="1" applyAlignment="1" applyProtection="1">
      <alignment horizontal="left" wrapText="1"/>
      <protection hidden="1"/>
    </xf>
    <xf numFmtId="0" fontId="6" fillId="9" borderId="0" xfId="0" applyFont="1" applyFill="1" applyAlignment="1" applyProtection="1">
      <alignment horizontal="left" wrapText="1"/>
      <protection hidden="1"/>
    </xf>
    <xf numFmtId="0" fontId="28" fillId="3" borderId="1" xfId="0" applyFont="1" applyFill="1" applyBorder="1" applyAlignment="1" applyProtection="1">
      <alignment horizontal="center" vertical="center"/>
      <protection hidden="1"/>
    </xf>
    <xf numFmtId="0" fontId="2" fillId="0" borderId="14" xfId="0" applyFont="1" applyBorder="1" applyAlignment="1" applyProtection="1">
      <alignment vertical="center" wrapText="1"/>
      <protection hidden="1"/>
    </xf>
    <xf numFmtId="0" fontId="10" fillId="0" borderId="8"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164" fontId="2" fillId="4" borderId="17" xfId="0" applyNumberFormat="1" applyFont="1" applyFill="1" applyBorder="1" applyAlignment="1" applyProtection="1">
      <alignment horizontal="center" vertical="center" wrapText="1"/>
      <protection hidden="1"/>
    </xf>
    <xf numFmtId="164" fontId="2" fillId="4" borderId="6" xfId="0" applyNumberFormat="1" applyFont="1" applyFill="1" applyBorder="1" applyAlignment="1" applyProtection="1">
      <alignment horizontal="center" vertical="center" wrapText="1"/>
      <protection hidden="1"/>
    </xf>
    <xf numFmtId="164" fontId="2" fillId="4" borderId="18" xfId="0" applyNumberFormat="1" applyFont="1" applyFill="1" applyBorder="1" applyAlignment="1" applyProtection="1">
      <alignment horizontal="center" vertical="center" wrapText="1"/>
      <protection hidden="1"/>
    </xf>
    <xf numFmtId="164" fontId="18" fillId="0" borderId="17" xfId="0" applyNumberFormat="1" applyFont="1" applyBorder="1" applyAlignment="1" applyProtection="1">
      <alignment horizontal="center" vertical="center"/>
      <protection hidden="1"/>
    </xf>
    <xf numFmtId="164" fontId="18" fillId="0" borderId="6" xfId="0" applyNumberFormat="1" applyFont="1" applyBorder="1" applyAlignment="1" applyProtection="1">
      <alignment horizontal="center" vertical="center"/>
      <protection hidden="1"/>
    </xf>
    <xf numFmtId="166" fontId="2" fillId="6" borderId="17" xfId="0" applyNumberFormat="1" applyFont="1" applyFill="1" applyBorder="1" applyAlignment="1" applyProtection="1">
      <alignment horizontal="center" vertical="center" wrapText="1"/>
      <protection hidden="1"/>
    </xf>
    <xf numFmtId="166" fontId="2" fillId="6" borderId="6" xfId="0" applyNumberFormat="1" applyFont="1" applyFill="1" applyBorder="1" applyAlignment="1" applyProtection="1">
      <alignment horizontal="center" vertical="center" wrapText="1"/>
      <protection hidden="1"/>
    </xf>
    <xf numFmtId="166" fontId="2" fillId="6" borderId="18" xfId="0" applyNumberFormat="1" applyFont="1" applyFill="1" applyBorder="1" applyAlignment="1" applyProtection="1">
      <alignment horizontal="center" vertical="center" wrapText="1"/>
      <protection hidden="1"/>
    </xf>
    <xf numFmtId="0" fontId="10" fillId="0" borderId="7" xfId="0" applyFont="1" applyBorder="1" applyAlignment="1" applyProtection="1">
      <alignment horizontal="center" vertical="center"/>
      <protection locked="0"/>
    </xf>
    <xf numFmtId="0" fontId="10" fillId="0" borderId="7" xfId="0" applyFont="1" applyBorder="1" applyAlignment="1" applyProtection="1">
      <alignment horizontal="center" vertical="center" shrinkToFit="1"/>
      <protection locked="0"/>
    </xf>
    <xf numFmtId="0" fontId="10" fillId="0" borderId="0" xfId="0" applyFont="1" applyAlignment="1" applyProtection="1">
      <alignment horizontal="center" vertical="center"/>
      <protection hidden="1"/>
    </xf>
    <xf numFmtId="0" fontId="29" fillId="0" borderId="0" xfId="0" applyFont="1" applyAlignment="1" applyProtection="1">
      <alignment horizontal="center" vertical="center"/>
      <protection hidden="1"/>
    </xf>
    <xf numFmtId="164" fontId="17" fillId="0" borderId="6" xfId="0" applyNumberFormat="1" applyFont="1" applyBorder="1" applyAlignment="1" applyProtection="1">
      <alignment horizontal="center" vertical="center"/>
      <protection hidden="1"/>
    </xf>
    <xf numFmtId="0" fontId="2" fillId="5" borderId="46" xfId="0" applyFont="1" applyFill="1" applyBorder="1" applyAlignment="1" applyProtection="1">
      <alignment horizontal="center" vertical="center"/>
      <protection hidden="1"/>
    </xf>
    <xf numFmtId="0" fontId="2" fillId="5" borderId="45" xfId="0" applyFont="1" applyFill="1" applyBorder="1" applyAlignment="1" applyProtection="1">
      <alignment horizontal="center" vertical="center"/>
      <protection hidden="1"/>
    </xf>
    <xf numFmtId="0" fontId="2" fillId="5" borderId="25" xfId="0" applyFont="1" applyFill="1" applyBorder="1" applyAlignment="1" applyProtection="1">
      <alignment horizontal="center" vertical="center"/>
      <protection hidden="1"/>
    </xf>
    <xf numFmtId="0" fontId="2" fillId="0" borderId="1" xfId="0" applyFont="1" applyBorder="1" applyAlignment="1" applyProtection="1">
      <alignment vertical="center" shrinkToFit="1"/>
      <protection hidden="1"/>
    </xf>
    <xf numFmtId="0" fontId="2" fillId="0" borderId="1" xfId="0" applyFont="1" applyBorder="1" applyAlignment="1" applyProtection="1">
      <alignment horizontal="center" vertical="center" shrinkToFit="1"/>
      <protection hidden="1"/>
    </xf>
    <xf numFmtId="0" fontId="26" fillId="0" borderId="45" xfId="0" applyFont="1" applyBorder="1" applyAlignment="1" applyProtection="1">
      <alignment horizontal="center"/>
      <protection hidden="1"/>
    </xf>
    <xf numFmtId="0" fontId="26" fillId="0" borderId="46" xfId="0" applyFont="1" applyBorder="1" applyAlignment="1" applyProtection="1">
      <alignment horizontal="center"/>
      <protection hidden="1"/>
    </xf>
    <xf numFmtId="0" fontId="26" fillId="0" borderId="25" xfId="0" applyFont="1" applyBorder="1" applyAlignment="1" applyProtection="1">
      <alignment horizontal="center"/>
      <protection hidden="1"/>
    </xf>
    <xf numFmtId="164" fontId="6" fillId="0" borderId="6" xfId="0" applyNumberFormat="1"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164" fontId="6" fillId="0" borderId="17" xfId="0" applyNumberFormat="1" applyFont="1" applyBorder="1" applyAlignment="1" applyProtection="1">
      <alignment horizontal="center" vertical="center"/>
      <protection hidden="1"/>
    </xf>
    <xf numFmtId="164" fontId="6" fillId="0" borderId="18" xfId="0" applyNumberFormat="1" applyFont="1" applyBorder="1" applyAlignment="1" applyProtection="1">
      <alignment horizontal="center" vertical="center"/>
      <protection hidden="1"/>
    </xf>
    <xf numFmtId="166" fontId="2" fillId="6" borderId="23" xfId="0" applyNumberFormat="1" applyFont="1" applyFill="1" applyBorder="1" applyAlignment="1" applyProtection="1">
      <alignment horizontal="center" vertical="center" wrapText="1"/>
      <protection hidden="1"/>
    </xf>
    <xf numFmtId="166" fontId="2" fillId="6" borderId="10" xfId="0" applyNumberFormat="1" applyFont="1" applyFill="1" applyBorder="1" applyAlignment="1" applyProtection="1">
      <alignment horizontal="center" vertical="center" wrapText="1"/>
      <protection hidden="1"/>
    </xf>
    <xf numFmtId="166" fontId="2" fillId="6" borderId="24" xfId="0" applyNumberFormat="1" applyFont="1" applyFill="1" applyBorder="1" applyAlignment="1" applyProtection="1">
      <alignment horizontal="center" vertical="center" wrapText="1"/>
      <protection hidden="1"/>
    </xf>
    <xf numFmtId="0" fontId="10" fillId="0" borderId="27" xfId="0" applyFont="1" applyBorder="1" applyAlignment="1" applyProtection="1">
      <alignment horizontal="center" vertical="center"/>
      <protection locked="0"/>
    </xf>
    <xf numFmtId="0" fontId="10" fillId="0" borderId="8"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10" fillId="0" borderId="26"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cellXfs>
  <cellStyles count="2">
    <cellStyle name="Normal" xfId="0" builtinId="0"/>
    <cellStyle name="Pourcentag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330099"/>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FF3300"/>
      <rgbColor rgb="FF993366"/>
      <rgbColor rgb="FF333399"/>
      <rgbColor rgb="FF333333"/>
      <rgbColor rgb="00003366"/>
      <rgbColor rgb="00339966"/>
      <rgbColor rgb="00003300"/>
      <rgbColor rgb="00333300"/>
      <rgbColor rgb="00993300"/>
      <rgbColor rgb="00993366"/>
      <rgbColor rgb="00333399"/>
      <rgbColor rgb="00333333"/>
    </indexedColors>
    <mruColors>
      <color rgb="FFFF33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618030</xdr:colOff>
      <xdr:row>2</xdr:row>
      <xdr:rowOff>205890</xdr:rowOff>
    </xdr:from>
    <xdr:to>
      <xdr:col>7</xdr:col>
      <xdr:colOff>830580</xdr:colOff>
      <xdr:row>11</xdr:row>
      <xdr:rowOff>83820</xdr:rowOff>
    </xdr:to>
    <xdr:pic>
      <xdr:nvPicPr>
        <xdr:cNvPr id="2" name="Imag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xdr:blipFill>
      <xdr:spPr>
        <a:xfrm>
          <a:off x="9403890" y="876450"/>
          <a:ext cx="1904190" cy="273543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720</xdr:colOff>
      <xdr:row>1</xdr:row>
      <xdr:rowOff>34920</xdr:rowOff>
    </xdr:from>
    <xdr:to>
      <xdr:col>15</xdr:col>
      <xdr:colOff>835515</xdr:colOff>
      <xdr:row>7</xdr:row>
      <xdr:rowOff>81765</xdr:rowOff>
    </xdr:to>
    <xdr:pic>
      <xdr:nvPicPr>
        <xdr:cNvPr id="2" name="Image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xdr:blipFill>
      <xdr:spPr>
        <a:xfrm>
          <a:off x="10792440" y="225360"/>
          <a:ext cx="882360" cy="12711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720</xdr:colOff>
      <xdr:row>1</xdr:row>
      <xdr:rowOff>13320</xdr:rowOff>
    </xdr:from>
    <xdr:to>
      <xdr:col>15</xdr:col>
      <xdr:colOff>815385</xdr:colOff>
      <xdr:row>7</xdr:row>
      <xdr:rowOff>60165</xdr:rowOff>
    </xdr:to>
    <xdr:pic>
      <xdr:nvPicPr>
        <xdr:cNvPr id="2" name="Image 2">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xdr:blipFill>
      <xdr:spPr>
        <a:xfrm>
          <a:off x="10782720" y="203760"/>
          <a:ext cx="862560" cy="127116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360</xdr:colOff>
      <xdr:row>1</xdr:row>
      <xdr:rowOff>34920</xdr:rowOff>
    </xdr:from>
    <xdr:to>
      <xdr:col>15</xdr:col>
      <xdr:colOff>834795</xdr:colOff>
      <xdr:row>7</xdr:row>
      <xdr:rowOff>81765</xdr:rowOff>
    </xdr:to>
    <xdr:pic>
      <xdr:nvPicPr>
        <xdr:cNvPr id="3" name="Imag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tretch/>
      </xdr:blipFill>
      <xdr:spPr>
        <a:xfrm>
          <a:off x="10687320" y="225360"/>
          <a:ext cx="882000" cy="1271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720</xdr:colOff>
      <xdr:row>1</xdr:row>
      <xdr:rowOff>34920</xdr:rowOff>
    </xdr:from>
    <xdr:to>
      <xdr:col>15</xdr:col>
      <xdr:colOff>835155</xdr:colOff>
      <xdr:row>7</xdr:row>
      <xdr:rowOff>81765</xdr:rowOff>
    </xdr:to>
    <xdr:pic>
      <xdr:nvPicPr>
        <xdr:cNvPr id="4" name="Image 2">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tretch/>
      </xdr:blipFill>
      <xdr:spPr>
        <a:xfrm>
          <a:off x="10792440" y="225360"/>
          <a:ext cx="882000" cy="1271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360</xdr:colOff>
      <xdr:row>1</xdr:row>
      <xdr:rowOff>34920</xdr:rowOff>
    </xdr:from>
    <xdr:to>
      <xdr:col>15</xdr:col>
      <xdr:colOff>863730</xdr:colOff>
      <xdr:row>7</xdr:row>
      <xdr:rowOff>81765</xdr:rowOff>
    </xdr:to>
    <xdr:pic>
      <xdr:nvPicPr>
        <xdr:cNvPr id="5" name="Image 2">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stretch/>
      </xdr:blipFill>
      <xdr:spPr>
        <a:xfrm>
          <a:off x="10801440" y="225360"/>
          <a:ext cx="911160" cy="127116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Y43"/>
  <sheetViews>
    <sheetView showGridLines="0" showRowColHeaders="0" tabSelected="1" topLeftCell="A22" zoomScaleNormal="100" workbookViewId="0">
      <selection activeCell="B33" sqref="B33:H33"/>
    </sheetView>
  </sheetViews>
  <sheetFormatPr baseColWidth="10" defaultColWidth="9.109375" defaultRowHeight="13.2" x14ac:dyDescent="0.25"/>
  <cols>
    <col min="1" max="1" width="27.33203125" style="52"/>
    <col min="2" max="2" width="25.6640625" style="1" customWidth="1"/>
    <col min="3" max="3" width="1.109375" style="1"/>
    <col min="4" max="8" width="24.6640625" style="1" customWidth="1"/>
    <col min="9" max="9" width="9.88671875" style="52"/>
    <col min="10" max="10" width="55.5546875" style="52"/>
    <col min="11" max="12" width="9.88671875" style="1"/>
    <col min="13" max="15" width="0" style="1" hidden="1"/>
    <col min="16" max="1020" width="9.88671875" style="1"/>
    <col min="1021" max="1025" width="7.5546875" style="1"/>
    <col min="1026" max="16384" width="9.109375" style="1"/>
  </cols>
  <sheetData>
    <row r="1" spans="1:25" ht="15" x14ac:dyDescent="0.25">
      <c r="A1" s="2"/>
      <c r="B1" s="2"/>
      <c r="C1" s="2"/>
      <c r="D1" s="2"/>
      <c r="E1" s="2"/>
      <c r="F1" s="2"/>
      <c r="G1" s="2"/>
      <c r="H1" s="2"/>
      <c r="I1" s="2"/>
      <c r="J1" s="2"/>
      <c r="K1" s="2"/>
      <c r="L1" s="2"/>
      <c r="M1" s="2"/>
      <c r="N1" s="2"/>
      <c r="O1" s="2"/>
      <c r="P1" s="2"/>
      <c r="Q1" s="2"/>
    </row>
    <row r="2" spans="1:25" ht="38.25" customHeight="1" x14ac:dyDescent="0.25">
      <c r="A2" s="9"/>
      <c r="B2" s="130" t="s">
        <v>100</v>
      </c>
      <c r="C2" s="131"/>
      <c r="D2" s="131"/>
      <c r="E2" s="131"/>
      <c r="F2" s="131"/>
      <c r="G2" s="131"/>
      <c r="H2" s="131"/>
      <c r="I2" s="9"/>
      <c r="J2" s="16"/>
      <c r="K2" s="52"/>
      <c r="L2" s="52"/>
      <c r="M2" s="52"/>
      <c r="N2" s="52"/>
      <c r="O2" s="52"/>
      <c r="P2" s="52"/>
      <c r="Q2" s="52"/>
      <c r="R2" s="52"/>
      <c r="S2" s="52"/>
      <c r="T2" s="52"/>
      <c r="U2" s="52"/>
      <c r="V2" s="52"/>
      <c r="W2" s="52"/>
      <c r="X2" s="52"/>
      <c r="Y2" s="52"/>
    </row>
    <row r="3" spans="1:25" ht="25.2" x14ac:dyDescent="0.25">
      <c r="A3" s="9"/>
      <c r="B3" s="116"/>
      <c r="C3" s="116"/>
      <c r="D3" s="116"/>
      <c r="E3" s="116"/>
      <c r="F3" s="116"/>
      <c r="G3" s="116"/>
      <c r="H3" s="116"/>
      <c r="I3" s="9"/>
      <c r="J3" s="16"/>
      <c r="K3" s="52"/>
      <c r="L3" s="52"/>
      <c r="M3" s="52"/>
      <c r="N3" s="52"/>
      <c r="O3" s="52"/>
      <c r="P3" s="52"/>
      <c r="Q3" s="52"/>
      <c r="R3" s="52"/>
      <c r="S3" s="52"/>
      <c r="T3" s="52"/>
      <c r="U3" s="52"/>
      <c r="V3" s="52"/>
      <c r="W3" s="52"/>
      <c r="X3" s="52"/>
      <c r="Y3" s="52"/>
    </row>
    <row r="4" spans="1:25" ht="25.2" x14ac:dyDescent="0.25">
      <c r="A4" s="9"/>
      <c r="B4" s="132" t="s">
        <v>0</v>
      </c>
      <c r="C4" s="132"/>
      <c r="D4" s="132"/>
      <c r="E4" s="133"/>
      <c r="F4" s="133"/>
      <c r="G4" s="133"/>
      <c r="H4" s="133"/>
      <c r="I4" s="9"/>
      <c r="J4" s="16"/>
      <c r="K4" s="52"/>
      <c r="L4" s="52"/>
      <c r="M4" s="52"/>
      <c r="N4" s="52"/>
      <c r="O4" s="52"/>
      <c r="P4" s="52"/>
      <c r="Q4" s="52"/>
      <c r="R4" s="52"/>
      <c r="S4" s="52"/>
      <c r="T4" s="52"/>
      <c r="U4" s="52"/>
      <c r="V4" s="52"/>
      <c r="W4" s="52"/>
      <c r="X4" s="52"/>
      <c r="Y4" s="52"/>
    </row>
    <row r="5" spans="1:25" ht="25.8" thickBot="1" x14ac:dyDescent="0.3">
      <c r="A5" s="9"/>
      <c r="B5" s="134"/>
      <c r="C5" s="134"/>
      <c r="D5" s="134"/>
      <c r="E5" s="134"/>
      <c r="F5" s="135"/>
      <c r="G5" s="135"/>
      <c r="H5" s="135"/>
      <c r="I5" s="16"/>
      <c r="J5" s="16"/>
      <c r="K5" s="52"/>
      <c r="L5" s="52"/>
      <c r="M5" s="52"/>
      <c r="N5" s="52"/>
      <c r="O5" s="52"/>
      <c r="P5" s="52"/>
      <c r="Q5" s="52"/>
      <c r="R5" s="52"/>
      <c r="S5" s="52"/>
      <c r="T5" s="52"/>
      <c r="U5" s="52"/>
      <c r="V5" s="52"/>
      <c r="W5" s="52"/>
      <c r="X5" s="52"/>
      <c r="Y5" s="52"/>
    </row>
    <row r="6" spans="1:25" ht="25.2" x14ac:dyDescent="0.25">
      <c r="A6" s="9"/>
      <c r="B6" s="89" t="s">
        <v>1</v>
      </c>
      <c r="C6" s="90" t="s">
        <v>2</v>
      </c>
      <c r="D6" s="139"/>
      <c r="E6" s="140"/>
      <c r="F6" s="83"/>
      <c r="G6" s="81"/>
      <c r="H6" s="81"/>
      <c r="I6" s="16"/>
      <c r="J6" s="16"/>
      <c r="K6" s="52"/>
      <c r="L6" s="52"/>
      <c r="M6" s="52"/>
      <c r="N6" s="52"/>
      <c r="O6" s="52"/>
      <c r="P6" s="52"/>
      <c r="Q6" s="52"/>
      <c r="R6" s="52"/>
      <c r="S6" s="52"/>
      <c r="T6" s="52"/>
      <c r="U6" s="52"/>
      <c r="V6" s="52"/>
      <c r="W6" s="52"/>
      <c r="X6" s="52"/>
      <c r="Y6" s="52"/>
    </row>
    <row r="7" spans="1:25" ht="25.2" x14ac:dyDescent="0.25">
      <c r="A7" s="9"/>
      <c r="B7" s="91" t="s">
        <v>3</v>
      </c>
      <c r="C7" s="92" t="s">
        <v>2</v>
      </c>
      <c r="D7" s="141"/>
      <c r="E7" s="142"/>
      <c r="F7" s="83"/>
      <c r="G7" s="81"/>
      <c r="H7" s="81"/>
      <c r="I7" s="16"/>
      <c r="J7" s="16"/>
      <c r="K7" s="52"/>
      <c r="L7" s="52"/>
      <c r="M7" s="52"/>
      <c r="N7" s="52"/>
      <c r="O7" s="52"/>
      <c r="P7" s="52"/>
      <c r="Q7" s="52"/>
      <c r="R7" s="52"/>
      <c r="S7" s="52"/>
      <c r="T7" s="52"/>
      <c r="U7" s="52"/>
      <c r="V7" s="52"/>
      <c r="W7" s="52"/>
      <c r="X7" s="52"/>
      <c r="Y7" s="52"/>
    </row>
    <row r="8" spans="1:25" ht="25.2" x14ac:dyDescent="0.25">
      <c r="A8" s="9"/>
      <c r="B8" s="91" t="s">
        <v>4</v>
      </c>
      <c r="C8" s="92" t="s">
        <v>2</v>
      </c>
      <c r="D8" s="141"/>
      <c r="E8" s="142"/>
      <c r="F8" s="83"/>
      <c r="G8" s="81"/>
      <c r="H8" s="81"/>
      <c r="I8" s="16"/>
      <c r="J8" s="16"/>
      <c r="K8" s="52"/>
      <c r="L8" s="52"/>
      <c r="M8" s="52"/>
      <c r="N8" s="52"/>
      <c r="O8" s="52" t="str">
        <f>D17</f>
        <v>école 1</v>
      </c>
      <c r="P8" s="52"/>
      <c r="Q8" s="52"/>
      <c r="R8" s="52"/>
      <c r="S8" s="52"/>
      <c r="T8" s="52"/>
      <c r="U8" s="52"/>
      <c r="V8" s="52"/>
      <c r="W8" s="52"/>
      <c r="X8" s="52"/>
      <c r="Y8" s="52"/>
    </row>
    <row r="9" spans="1:25" ht="22.5" customHeight="1" x14ac:dyDescent="0.25">
      <c r="A9" s="9"/>
      <c r="B9" s="91" t="s">
        <v>6</v>
      </c>
      <c r="C9" s="92" t="s">
        <v>2</v>
      </c>
      <c r="D9" s="143"/>
      <c r="E9" s="144"/>
      <c r="F9" s="84"/>
      <c r="G9" s="85"/>
      <c r="H9" s="85"/>
      <c r="I9" s="9"/>
      <c r="J9" s="9"/>
      <c r="K9" s="52"/>
      <c r="L9" s="52"/>
      <c r="M9" s="52"/>
      <c r="N9" s="52"/>
      <c r="O9" s="52" t="str">
        <f>E17</f>
        <v>école 2</v>
      </c>
      <c r="P9" s="52"/>
      <c r="Q9" s="52"/>
      <c r="R9" s="52"/>
      <c r="S9" s="52"/>
      <c r="T9" s="52"/>
      <c r="U9" s="52"/>
      <c r="V9" s="52"/>
      <c r="W9" s="52"/>
      <c r="X9" s="52"/>
      <c r="Y9" s="52"/>
    </row>
    <row r="10" spans="1:25" ht="25.8" thickBot="1" x14ac:dyDescent="0.3">
      <c r="A10" s="9"/>
      <c r="B10" s="93" t="s">
        <v>7</v>
      </c>
      <c r="C10" s="94" t="s">
        <v>2</v>
      </c>
      <c r="D10" s="145"/>
      <c r="E10" s="146"/>
      <c r="F10" s="83"/>
      <c r="G10" s="81"/>
      <c r="H10" s="81"/>
      <c r="I10" s="9"/>
      <c r="J10" s="16"/>
      <c r="K10" s="52"/>
      <c r="L10" s="52"/>
      <c r="M10" s="53"/>
      <c r="N10" s="52"/>
      <c r="O10" s="52" t="str">
        <f>F17</f>
        <v>école 3</v>
      </c>
      <c r="P10" s="52"/>
      <c r="Q10" s="52"/>
      <c r="R10" s="52"/>
      <c r="S10" s="52"/>
      <c r="T10" s="52"/>
      <c r="U10" s="52"/>
      <c r="V10" s="52"/>
      <c r="W10" s="52"/>
      <c r="X10" s="52"/>
      <c r="Y10" s="52"/>
    </row>
    <row r="11" spans="1:25" ht="25.2" x14ac:dyDescent="0.25">
      <c r="A11" s="9"/>
      <c r="B11" s="75"/>
      <c r="C11" s="76"/>
      <c r="D11" s="77"/>
      <c r="E11" s="76"/>
      <c r="F11" s="59"/>
      <c r="G11" s="59"/>
      <c r="H11" s="59"/>
      <c r="I11" s="9"/>
      <c r="J11" s="16"/>
      <c r="K11" s="52"/>
      <c r="L11" s="52"/>
      <c r="M11" s="53" t="s">
        <v>5</v>
      </c>
      <c r="N11" s="52"/>
      <c r="O11" s="52" t="str">
        <f>G17</f>
        <v>école 4</v>
      </c>
      <c r="P11" s="52"/>
      <c r="Q11" s="52"/>
      <c r="R11" s="52"/>
      <c r="S11" s="52"/>
      <c r="T11" s="52"/>
      <c r="U11" s="52"/>
      <c r="V11" s="52"/>
      <c r="W11" s="52"/>
      <c r="X11" s="52"/>
      <c r="Y11" s="52"/>
    </row>
    <row r="12" spans="1:25" ht="25.2" x14ac:dyDescent="0.25">
      <c r="A12" s="9"/>
      <c r="B12" s="136" t="s">
        <v>8</v>
      </c>
      <c r="C12" s="137"/>
      <c r="D12" s="137"/>
      <c r="E12" s="135"/>
      <c r="F12" s="135"/>
      <c r="G12" s="135"/>
      <c r="H12" s="135"/>
      <c r="I12" s="9"/>
      <c r="J12" s="16"/>
      <c r="K12" s="52"/>
      <c r="L12" s="52"/>
      <c r="M12" s="53" t="s">
        <v>9</v>
      </c>
      <c r="N12" s="52"/>
      <c r="O12" s="52" t="str">
        <f>H17</f>
        <v>école 5</v>
      </c>
      <c r="P12" s="52"/>
      <c r="Q12" s="52"/>
      <c r="R12" s="52"/>
      <c r="S12" s="52"/>
      <c r="T12" s="52"/>
      <c r="U12" s="52"/>
      <c r="V12" s="52"/>
      <c r="W12" s="52"/>
      <c r="X12" s="52"/>
      <c r="Y12" s="52"/>
    </row>
    <row r="13" spans="1:25" ht="35.4" customHeight="1" x14ac:dyDescent="0.25">
      <c r="A13" s="9"/>
      <c r="B13" s="138" t="s">
        <v>90</v>
      </c>
      <c r="C13" s="138"/>
      <c r="D13" s="138"/>
      <c r="E13" s="138"/>
      <c r="F13" s="138"/>
      <c r="G13" s="138"/>
      <c r="H13" s="138"/>
      <c r="I13" s="9"/>
      <c r="J13" s="16"/>
      <c r="K13" s="52"/>
      <c r="L13" s="52"/>
      <c r="M13" s="52"/>
      <c r="N13" s="52"/>
      <c r="O13" s="52" t="str">
        <f>D18</f>
        <v>école 6</v>
      </c>
      <c r="P13" s="52"/>
      <c r="Q13" s="52"/>
      <c r="R13" s="52"/>
      <c r="S13" s="52"/>
      <c r="T13" s="52"/>
      <c r="U13" s="52"/>
      <c r="V13" s="52"/>
      <c r="W13" s="52"/>
      <c r="X13" s="52"/>
      <c r="Y13" s="52"/>
    </row>
    <row r="14" spans="1:25" ht="21" customHeight="1" x14ac:dyDescent="0.3">
      <c r="A14" s="9"/>
      <c r="B14" s="118" t="s">
        <v>86</v>
      </c>
      <c r="C14" s="119"/>
      <c r="D14" s="119"/>
      <c r="E14" s="119"/>
      <c r="F14" s="119"/>
      <c r="G14" s="120"/>
      <c r="H14" s="79"/>
      <c r="I14" s="9"/>
      <c r="J14" s="16"/>
      <c r="K14" s="52"/>
      <c r="L14" s="52"/>
      <c r="M14" s="52"/>
      <c r="N14" s="52"/>
      <c r="O14" s="52"/>
      <c r="P14" s="52"/>
      <c r="Q14" s="52"/>
      <c r="R14" s="52"/>
      <c r="S14" s="52"/>
      <c r="T14" s="52"/>
      <c r="U14" s="52"/>
      <c r="V14" s="52"/>
      <c r="W14" s="52"/>
      <c r="X14" s="52"/>
      <c r="Y14" s="52"/>
    </row>
    <row r="15" spans="1:25" ht="25.2" x14ac:dyDescent="0.25">
      <c r="A15" s="9"/>
      <c r="B15" s="80"/>
      <c r="C15" s="80"/>
      <c r="D15" s="80"/>
      <c r="E15" s="80"/>
      <c r="F15" s="80"/>
      <c r="G15" s="80"/>
      <c r="H15" s="80"/>
      <c r="I15" s="9"/>
      <c r="J15" s="16"/>
      <c r="K15" s="52"/>
      <c r="L15" s="52"/>
      <c r="M15" s="52"/>
      <c r="N15" s="52"/>
      <c r="O15" s="52" t="str">
        <f>E18</f>
        <v>école 7</v>
      </c>
      <c r="P15" s="52"/>
      <c r="Q15" s="52"/>
      <c r="R15" s="52"/>
      <c r="S15" s="52"/>
      <c r="T15" s="52"/>
      <c r="U15" s="52"/>
      <c r="V15" s="52"/>
      <c r="W15" s="52"/>
      <c r="X15" s="52"/>
      <c r="Y15" s="52"/>
    </row>
    <row r="16" spans="1:25" ht="25.2" x14ac:dyDescent="0.25">
      <c r="A16" s="9"/>
      <c r="B16" s="97" t="s">
        <v>10</v>
      </c>
      <c r="C16" s="81" t="s">
        <v>2</v>
      </c>
      <c r="D16" s="82" t="s">
        <v>11</v>
      </c>
      <c r="E16"/>
      <c r="F16"/>
      <c r="G16"/>
      <c r="H16"/>
      <c r="I16" s="9"/>
      <c r="J16" s="16"/>
      <c r="K16" s="52"/>
      <c r="L16" s="52"/>
      <c r="M16" s="52"/>
      <c r="N16" s="52"/>
      <c r="O16" s="52" t="str">
        <f>F18</f>
        <v>école 8</v>
      </c>
      <c r="P16" s="52"/>
      <c r="Q16" s="52"/>
      <c r="R16" s="52"/>
      <c r="S16" s="52"/>
      <c r="T16" s="52"/>
      <c r="U16" s="52"/>
      <c r="V16" s="52"/>
      <c r="W16" s="52"/>
      <c r="X16" s="52"/>
      <c r="Y16" s="52"/>
    </row>
    <row r="17" spans="1:25" ht="25.2" x14ac:dyDescent="0.25">
      <c r="A17" s="9"/>
      <c r="B17" s="60"/>
      <c r="C17" s="60"/>
      <c r="D17" s="86" t="s">
        <v>12</v>
      </c>
      <c r="E17" s="86" t="s">
        <v>13</v>
      </c>
      <c r="F17" s="86" t="s">
        <v>87</v>
      </c>
      <c r="G17" s="86" t="s">
        <v>14</v>
      </c>
      <c r="H17" s="86" t="s">
        <v>15</v>
      </c>
      <c r="I17" s="9"/>
      <c r="J17" s="16"/>
      <c r="K17" s="52"/>
      <c r="L17" s="52"/>
      <c r="M17" s="52"/>
      <c r="N17" s="52"/>
      <c r="O17" s="52" t="str">
        <f>G18</f>
        <v>école 9</v>
      </c>
      <c r="P17" s="52"/>
      <c r="Q17" s="52"/>
      <c r="R17" s="52"/>
      <c r="S17" s="52"/>
      <c r="T17" s="52"/>
      <c r="U17" s="52"/>
      <c r="V17" s="52"/>
      <c r="W17" s="52"/>
      <c r="X17" s="52"/>
      <c r="Y17" s="52"/>
    </row>
    <row r="18" spans="1:25" ht="25.2" x14ac:dyDescent="0.25">
      <c r="A18" s="9"/>
      <c r="B18" s="60"/>
      <c r="C18" s="60"/>
      <c r="D18" s="86" t="s">
        <v>16</v>
      </c>
      <c r="E18" s="86" t="s">
        <v>17</v>
      </c>
      <c r="F18" s="86" t="s">
        <v>18</v>
      </c>
      <c r="G18" s="86" t="s">
        <v>19</v>
      </c>
      <c r="H18" s="86" t="s">
        <v>20</v>
      </c>
      <c r="I18" s="9"/>
      <c r="J18" s="16"/>
      <c r="K18" s="52"/>
      <c r="L18" s="52"/>
      <c r="M18" s="52"/>
      <c r="N18" s="52"/>
      <c r="O18" s="52" t="str">
        <f>H18</f>
        <v>école 10</v>
      </c>
      <c r="P18" s="52"/>
      <c r="Q18" s="52"/>
      <c r="R18" s="52"/>
      <c r="S18" s="52"/>
      <c r="T18" s="52"/>
      <c r="U18" s="52"/>
      <c r="V18" s="52"/>
      <c r="W18" s="52"/>
      <c r="X18" s="52"/>
      <c r="Y18" s="52"/>
    </row>
    <row r="19" spans="1:25" ht="25.2" x14ac:dyDescent="0.25">
      <c r="A19" s="9"/>
      <c r="B19" s="60"/>
      <c r="C19" s="60"/>
      <c r="D19" s="86" t="s">
        <v>21</v>
      </c>
      <c r="E19" s="86" t="s">
        <v>22</v>
      </c>
      <c r="F19" s="86" t="s">
        <v>23</v>
      </c>
      <c r="G19" s="86" t="s">
        <v>24</v>
      </c>
      <c r="H19" s="86" t="s">
        <v>25</v>
      </c>
      <c r="I19" s="9"/>
      <c r="J19" s="16"/>
      <c r="K19" s="52"/>
      <c r="L19" s="52"/>
      <c r="M19" s="52"/>
      <c r="N19" s="52"/>
      <c r="O19" s="52" t="str">
        <f>D19</f>
        <v>école 11</v>
      </c>
      <c r="P19" s="52"/>
      <c r="Q19" s="52"/>
      <c r="R19" s="52"/>
      <c r="S19" s="52"/>
      <c r="T19" s="52"/>
      <c r="U19" s="52"/>
      <c r="V19" s="52"/>
      <c r="W19" s="52"/>
      <c r="X19" s="52"/>
      <c r="Y19" s="52"/>
    </row>
    <row r="20" spans="1:25" ht="25.2" x14ac:dyDescent="0.25">
      <c r="A20" s="9"/>
      <c r="B20" s="60"/>
      <c r="C20" s="60"/>
      <c r="D20" s="86" t="s">
        <v>26</v>
      </c>
      <c r="E20" s="86" t="s">
        <v>27</v>
      </c>
      <c r="F20" s="86" t="s">
        <v>28</v>
      </c>
      <c r="G20" s="86" t="s">
        <v>29</v>
      </c>
      <c r="H20" s="86" t="s">
        <v>30</v>
      </c>
      <c r="I20" s="9"/>
      <c r="J20" s="16"/>
      <c r="K20" s="52"/>
      <c r="L20" s="52"/>
      <c r="M20" s="52"/>
      <c r="N20" s="52"/>
      <c r="O20" s="52" t="str">
        <f>E19</f>
        <v>école 12</v>
      </c>
      <c r="P20" s="52"/>
      <c r="Q20" s="52"/>
      <c r="R20" s="52"/>
      <c r="S20" s="52"/>
      <c r="T20" s="52"/>
      <c r="U20" s="52"/>
      <c r="V20" s="52"/>
      <c r="W20" s="52"/>
      <c r="X20" s="52"/>
      <c r="Y20" s="52"/>
    </row>
    <row r="21" spans="1:25" ht="25.2" x14ac:dyDescent="0.25">
      <c r="A21" s="9"/>
      <c r="B21" s="60"/>
      <c r="C21" s="60"/>
      <c r="D21" s="86" t="s">
        <v>31</v>
      </c>
      <c r="E21" s="86" t="s">
        <v>32</v>
      </c>
      <c r="F21" s="86" t="s">
        <v>33</v>
      </c>
      <c r="G21" s="86" t="s">
        <v>34</v>
      </c>
      <c r="H21" s="86" t="s">
        <v>35</v>
      </c>
      <c r="I21" s="9"/>
      <c r="J21" s="16"/>
      <c r="K21" s="52"/>
      <c r="L21" s="52"/>
      <c r="M21" s="52"/>
      <c r="N21" s="52"/>
      <c r="O21" s="52" t="str">
        <f>F19</f>
        <v>école 13</v>
      </c>
      <c r="P21" s="52"/>
      <c r="Q21" s="52"/>
      <c r="R21" s="52"/>
      <c r="S21" s="52"/>
      <c r="T21" s="52"/>
      <c r="U21" s="52"/>
      <c r="V21" s="52"/>
      <c r="W21" s="52"/>
      <c r="X21" s="52"/>
      <c r="Y21" s="52"/>
    </row>
    <row r="22" spans="1:25" ht="25.2" x14ac:dyDescent="0.25">
      <c r="A22" s="9"/>
      <c r="B22" s="60"/>
      <c r="C22" s="60"/>
      <c r="D22" s="86" t="s">
        <v>36</v>
      </c>
      <c r="E22" s="86" t="s">
        <v>37</v>
      </c>
      <c r="F22" s="86" t="s">
        <v>38</v>
      </c>
      <c r="G22" s="86" t="s">
        <v>39</v>
      </c>
      <c r="H22" s="86" t="s">
        <v>40</v>
      </c>
      <c r="I22" s="9"/>
      <c r="J22" s="16"/>
      <c r="K22" s="52"/>
      <c r="L22" s="52"/>
      <c r="M22" s="52"/>
      <c r="N22" s="52"/>
      <c r="O22" s="52" t="str">
        <f>G19</f>
        <v>école 14</v>
      </c>
      <c r="P22" s="52"/>
      <c r="Q22" s="52"/>
      <c r="R22" s="52"/>
      <c r="S22" s="52"/>
      <c r="T22" s="52"/>
      <c r="U22" s="52"/>
      <c r="V22" s="52"/>
      <c r="W22" s="52"/>
      <c r="X22" s="52"/>
      <c r="Y22" s="52"/>
    </row>
    <row r="23" spans="1:25" ht="25.2" x14ac:dyDescent="0.25">
      <c r="A23" s="9"/>
      <c r="B23" s="73"/>
      <c r="C23" s="73"/>
      <c r="D23" s="87" t="s">
        <v>41</v>
      </c>
      <c r="E23" s="86" t="s">
        <v>42</v>
      </c>
      <c r="F23" s="86" t="s">
        <v>43</v>
      </c>
      <c r="G23" s="86" t="s">
        <v>44</v>
      </c>
      <c r="H23" s="86" t="s">
        <v>45</v>
      </c>
      <c r="I23" s="9"/>
      <c r="J23" s="16"/>
      <c r="K23" s="52"/>
      <c r="L23" s="52"/>
      <c r="M23" s="52"/>
      <c r="N23" s="52"/>
      <c r="O23" s="52" t="str">
        <f>H19</f>
        <v>école 15</v>
      </c>
      <c r="P23" s="52"/>
      <c r="Q23" s="52"/>
      <c r="R23" s="52"/>
      <c r="S23" s="52"/>
      <c r="T23" s="52"/>
      <c r="U23" s="52"/>
      <c r="V23" s="52"/>
      <c r="W23" s="52"/>
      <c r="X23" s="52"/>
      <c r="Y23" s="52"/>
    </row>
    <row r="24" spans="1:25" ht="25.8" thickBot="1" x14ac:dyDescent="0.3">
      <c r="A24" s="9"/>
      <c r="E24" s="72"/>
      <c r="F24" s="61"/>
      <c r="G24" s="61"/>
      <c r="H24" s="61"/>
      <c r="I24" s="9"/>
      <c r="J24" s="16"/>
      <c r="K24" s="52"/>
      <c r="L24" s="52"/>
      <c r="M24" s="52"/>
      <c r="N24" s="52"/>
      <c r="O24" s="1" t="str">
        <f>D20</f>
        <v>école 16</v>
      </c>
      <c r="P24" s="52"/>
      <c r="Q24" s="52"/>
      <c r="R24" s="52"/>
      <c r="S24" s="52"/>
      <c r="T24" s="52"/>
      <c r="U24" s="52"/>
      <c r="V24" s="52"/>
      <c r="W24" s="52"/>
      <c r="X24" s="52"/>
      <c r="Y24" s="52"/>
    </row>
    <row r="25" spans="1:25" ht="25.8" thickBot="1" x14ac:dyDescent="0.3">
      <c r="A25" s="9"/>
      <c r="B25" s="78" t="s">
        <v>46</v>
      </c>
      <c r="C25" s="74" t="s">
        <v>2</v>
      </c>
      <c r="D25" s="88">
        <v>1</v>
      </c>
      <c r="E25" s="58"/>
      <c r="F25" s="58"/>
      <c r="G25" s="58"/>
      <c r="H25" s="58"/>
      <c r="I25" s="9"/>
      <c r="J25" s="16"/>
      <c r="K25" s="52"/>
      <c r="L25" s="52"/>
      <c r="M25" s="52"/>
      <c r="N25" s="52"/>
      <c r="O25" s="1" t="str">
        <f>E20</f>
        <v>école 17</v>
      </c>
      <c r="P25" s="52"/>
      <c r="Q25" s="52"/>
      <c r="R25" s="52"/>
      <c r="S25" s="52"/>
      <c r="T25" s="52" t="s">
        <v>47</v>
      </c>
      <c r="U25" s="52"/>
      <c r="V25" s="52"/>
      <c r="W25" s="52"/>
      <c r="X25" s="52"/>
      <c r="Y25" s="52"/>
    </row>
    <row r="26" spans="1:25" ht="25.8" thickBot="1" x14ac:dyDescent="0.3">
      <c r="A26" s="9"/>
      <c r="B26" s="116"/>
      <c r="C26" s="116"/>
      <c r="D26" s="116"/>
      <c r="E26" s="116"/>
      <c r="F26" s="116"/>
      <c r="G26" s="121"/>
      <c r="H26" s="121"/>
      <c r="I26" s="9"/>
      <c r="J26" s="16"/>
      <c r="K26" s="52"/>
      <c r="L26" s="52"/>
      <c r="O26" s="1" t="str">
        <f>F20</f>
        <v>école 18</v>
      </c>
      <c r="P26" s="52"/>
      <c r="Q26" s="52"/>
      <c r="R26" s="52"/>
      <c r="S26" s="52"/>
      <c r="T26" s="52"/>
      <c r="U26" s="52"/>
      <c r="V26" s="52"/>
      <c r="W26" s="52"/>
      <c r="X26" s="52"/>
      <c r="Y26" s="52"/>
    </row>
    <row r="27" spans="1:25" ht="16.5" customHeight="1" x14ac:dyDescent="0.25">
      <c r="A27" s="9"/>
      <c r="B27" s="3"/>
      <c r="C27" s="54"/>
      <c r="D27" s="54"/>
      <c r="E27" s="55" t="s">
        <v>48</v>
      </c>
      <c r="F27" s="95" t="s">
        <v>49</v>
      </c>
      <c r="G27" s="122" t="s">
        <v>97</v>
      </c>
      <c r="H27" s="123"/>
      <c r="I27" s="9"/>
      <c r="J27" s="16"/>
      <c r="K27" s="52"/>
      <c r="L27" s="52"/>
      <c r="O27" s="1" t="str">
        <f>G20</f>
        <v>école 19</v>
      </c>
      <c r="P27" s="52"/>
      <c r="Q27" s="52"/>
      <c r="R27" s="52"/>
      <c r="S27" s="52"/>
      <c r="T27" s="52"/>
      <c r="U27" s="52"/>
      <c r="V27" s="52"/>
      <c r="W27" s="52"/>
      <c r="X27" s="52"/>
      <c r="Y27" s="52"/>
    </row>
    <row r="28" spans="1:25" ht="30.9" customHeight="1" x14ac:dyDescent="0.25">
      <c r="A28" s="9"/>
      <c r="B28" s="3"/>
      <c r="C28" s="55" t="s">
        <v>50</v>
      </c>
      <c r="D28" s="54" t="s">
        <v>51</v>
      </c>
      <c r="E28" s="56">
        <v>45537</v>
      </c>
      <c r="F28" s="96">
        <v>45584</v>
      </c>
      <c r="G28" s="124" t="s">
        <v>91</v>
      </c>
      <c r="H28" s="125"/>
      <c r="I28" s="9"/>
      <c r="J28" s="16"/>
      <c r="K28" s="52"/>
      <c r="L28" s="52"/>
      <c r="O28" s="1" t="str">
        <f>H20</f>
        <v>école 20</v>
      </c>
      <c r="P28" s="52"/>
      <c r="Q28" s="52"/>
      <c r="R28" s="52"/>
      <c r="S28" s="52"/>
      <c r="T28" s="52"/>
      <c r="U28" s="52"/>
      <c r="V28" s="52"/>
      <c r="W28" s="52"/>
      <c r="X28" s="52"/>
      <c r="Y28" s="52"/>
    </row>
    <row r="29" spans="1:25" ht="30.9" customHeight="1" x14ac:dyDescent="0.25">
      <c r="A29" s="9"/>
      <c r="B29" s="17"/>
      <c r="C29" s="55" t="s">
        <v>50</v>
      </c>
      <c r="D29" s="54" t="s">
        <v>52</v>
      </c>
      <c r="E29" s="56">
        <v>45600</v>
      </c>
      <c r="F29" s="96">
        <v>45647</v>
      </c>
      <c r="G29" s="126"/>
      <c r="H29" s="127"/>
      <c r="I29" s="9"/>
      <c r="J29" s="16"/>
      <c r="K29" s="52"/>
      <c r="L29" s="52"/>
      <c r="O29" s="1" t="str">
        <f>D21</f>
        <v>école 21</v>
      </c>
      <c r="P29" s="52"/>
      <c r="Q29" s="52"/>
      <c r="R29" s="52"/>
      <c r="S29" s="52"/>
      <c r="T29" s="52"/>
      <c r="U29" s="52"/>
      <c r="V29" s="52"/>
      <c r="W29" s="52"/>
    </row>
    <row r="30" spans="1:25" ht="30.9" customHeight="1" x14ac:dyDescent="0.25">
      <c r="A30" s="9"/>
      <c r="B30" s="3"/>
      <c r="C30" s="55" t="s">
        <v>50</v>
      </c>
      <c r="D30" s="54" t="s">
        <v>53</v>
      </c>
      <c r="E30" s="56">
        <v>45663</v>
      </c>
      <c r="F30" s="96">
        <v>45696</v>
      </c>
      <c r="G30" s="126"/>
      <c r="H30" s="127"/>
      <c r="I30" s="9"/>
      <c r="J30" s="16"/>
      <c r="O30" s="1" t="str">
        <f>E21</f>
        <v>école 22</v>
      </c>
    </row>
    <row r="31" spans="1:25" ht="30.9" customHeight="1" x14ac:dyDescent="0.25">
      <c r="A31" s="9"/>
      <c r="B31" s="3"/>
      <c r="C31" s="55" t="s">
        <v>50</v>
      </c>
      <c r="D31" s="54" t="s">
        <v>54</v>
      </c>
      <c r="E31" s="56">
        <v>45712</v>
      </c>
      <c r="F31" s="96">
        <v>45752</v>
      </c>
      <c r="G31" s="126"/>
      <c r="H31" s="127"/>
      <c r="I31" s="9"/>
      <c r="J31" s="16"/>
      <c r="O31" s="1" t="str">
        <f>F21</f>
        <v>école 23</v>
      </c>
    </row>
    <row r="32" spans="1:25" ht="30.9" customHeight="1" thickBot="1" x14ac:dyDescent="0.3">
      <c r="A32" s="9"/>
      <c r="B32" s="3"/>
      <c r="C32" s="55" t="s">
        <v>50</v>
      </c>
      <c r="D32" s="54" t="s">
        <v>55</v>
      </c>
      <c r="E32" s="56">
        <v>45769</v>
      </c>
      <c r="F32" s="96">
        <v>45843</v>
      </c>
      <c r="G32" s="128"/>
      <c r="H32" s="129"/>
      <c r="I32" s="9"/>
      <c r="J32" s="16"/>
      <c r="O32" s="1" t="str">
        <f>G21</f>
        <v>école 24</v>
      </c>
    </row>
    <row r="33" spans="1:15" ht="33.75" customHeight="1" x14ac:dyDescent="0.25">
      <c r="A33" s="9"/>
      <c r="B33" s="116"/>
      <c r="C33" s="116"/>
      <c r="D33" s="116"/>
      <c r="E33" s="116"/>
      <c r="F33" s="116"/>
      <c r="G33" s="117"/>
      <c r="H33" s="117"/>
      <c r="I33" s="9"/>
      <c r="J33" s="16"/>
      <c r="O33" s="1" t="str">
        <f>H21</f>
        <v>école 25</v>
      </c>
    </row>
    <row r="34" spans="1:15" ht="175.5" customHeight="1" x14ac:dyDescent="0.25">
      <c r="A34" s="9"/>
      <c r="B34" s="9"/>
      <c r="C34" s="9"/>
      <c r="D34" s="9"/>
      <c r="E34" s="9"/>
      <c r="F34" s="9"/>
      <c r="G34" s="9"/>
      <c r="H34" s="9"/>
      <c r="I34" s="9"/>
      <c r="J34" s="16"/>
      <c r="O34" s="1" t="str">
        <f>D22</f>
        <v>école 26</v>
      </c>
    </row>
    <row r="35" spans="1:15" ht="33.75" customHeight="1" x14ac:dyDescent="0.25">
      <c r="A35" s="53"/>
      <c r="B35" s="53"/>
      <c r="C35" s="57"/>
      <c r="D35" s="53"/>
      <c r="E35" s="53"/>
      <c r="F35" s="53"/>
      <c r="G35" s="53"/>
      <c r="H35" s="53"/>
      <c r="I35" s="53"/>
      <c r="J35" s="53"/>
      <c r="O35" s="1" t="str">
        <f>E22</f>
        <v>école 27</v>
      </c>
    </row>
    <row r="36" spans="1:15" ht="24.45" customHeight="1" x14ac:dyDescent="0.25">
      <c r="A36" s="53"/>
      <c r="B36" s="53"/>
      <c r="C36" s="57"/>
      <c r="D36" s="53"/>
      <c r="E36" s="53"/>
      <c r="F36" s="53"/>
      <c r="G36" s="53"/>
      <c r="H36" s="53"/>
      <c r="I36" s="53"/>
      <c r="J36" s="53"/>
      <c r="O36" s="1" t="str">
        <f>F22</f>
        <v>école 28</v>
      </c>
    </row>
    <row r="37" spans="1:15" ht="24.45" customHeight="1" x14ac:dyDescent="0.25">
      <c r="A37" s="53"/>
      <c r="B37" s="53"/>
      <c r="C37" s="57"/>
      <c r="D37" s="53"/>
      <c r="E37" s="53"/>
      <c r="F37" s="53"/>
      <c r="G37" s="53"/>
      <c r="H37" s="53"/>
      <c r="I37" s="53"/>
      <c r="J37" s="53"/>
      <c r="O37" s="1" t="str">
        <f>G22</f>
        <v>école 29</v>
      </c>
    </row>
    <row r="38" spans="1:15" ht="24.45" customHeight="1" x14ac:dyDescent="0.25">
      <c r="A38" s="53"/>
      <c r="B38" s="53"/>
      <c r="C38" s="57"/>
      <c r="D38" s="53"/>
      <c r="E38" s="53"/>
      <c r="F38" s="53"/>
      <c r="G38" s="53"/>
      <c r="H38" s="53"/>
      <c r="I38" s="53"/>
      <c r="J38" s="53"/>
      <c r="M38" s="52"/>
      <c r="N38" s="52"/>
      <c r="O38" s="1" t="str">
        <f>H22</f>
        <v>école 30</v>
      </c>
    </row>
    <row r="39" spans="1:15" ht="15" x14ac:dyDescent="0.25">
      <c r="A39" s="53"/>
      <c r="B39" s="53"/>
      <c r="C39" s="57"/>
      <c r="D39" s="53"/>
      <c r="E39" s="53"/>
      <c r="F39" s="53"/>
      <c r="G39" s="53"/>
      <c r="H39" s="53"/>
      <c r="I39" s="53"/>
      <c r="J39" s="53"/>
      <c r="M39" s="52"/>
      <c r="N39" s="52"/>
      <c r="O39" s="1" t="str">
        <f>D23</f>
        <v>école 31</v>
      </c>
    </row>
    <row r="40" spans="1:15" ht="15" x14ac:dyDescent="0.25">
      <c r="A40" s="53"/>
      <c r="B40" s="53"/>
      <c r="C40" s="57"/>
      <c r="D40" s="53"/>
      <c r="E40" s="53"/>
      <c r="F40" s="53"/>
      <c r="G40" s="53"/>
      <c r="H40" s="53"/>
      <c r="I40" s="53"/>
      <c r="J40" s="53"/>
      <c r="M40" s="52"/>
      <c r="N40" s="52"/>
      <c r="O40" s="1" t="str">
        <f>E23</f>
        <v>école 32</v>
      </c>
    </row>
    <row r="41" spans="1:15" ht="15" x14ac:dyDescent="0.25">
      <c r="A41" s="53"/>
      <c r="B41" s="53"/>
      <c r="C41" s="57"/>
      <c r="D41" s="53"/>
      <c r="E41" s="53"/>
      <c r="F41" s="53"/>
      <c r="G41" s="53"/>
      <c r="H41" s="53"/>
      <c r="I41" s="53"/>
      <c r="J41" s="53"/>
      <c r="M41" s="52"/>
      <c r="N41" s="52"/>
      <c r="O41" s="1" t="str">
        <f>F23</f>
        <v>école 33</v>
      </c>
    </row>
    <row r="42" spans="1:15" ht="15" x14ac:dyDescent="0.25">
      <c r="A42" s="53"/>
      <c r="B42" s="53"/>
      <c r="C42" s="57"/>
      <c r="D42" s="53"/>
      <c r="E42" s="53"/>
      <c r="F42" s="53"/>
      <c r="G42" s="53"/>
      <c r="H42" s="53"/>
      <c r="I42" s="53"/>
      <c r="J42" s="53"/>
      <c r="K42" s="52"/>
      <c r="L42" s="52"/>
      <c r="M42" s="52"/>
      <c r="N42" s="52"/>
      <c r="O42" s="1" t="str">
        <f>G23</f>
        <v>école 34</v>
      </c>
    </row>
    <row r="43" spans="1:15" ht="15" x14ac:dyDescent="0.25">
      <c r="A43" s="53"/>
      <c r="B43" s="53"/>
      <c r="C43" s="57"/>
      <c r="D43" s="53"/>
      <c r="E43" s="53"/>
      <c r="F43" s="53"/>
      <c r="G43" s="53"/>
      <c r="H43" s="53"/>
      <c r="I43" s="53"/>
      <c r="J43" s="53"/>
      <c r="K43" s="52"/>
      <c r="L43" s="52"/>
      <c r="M43" s="52"/>
      <c r="N43" s="52"/>
      <c r="O43" s="1" t="str">
        <f>H23</f>
        <v>école 35</v>
      </c>
    </row>
  </sheetData>
  <sheetProtection algorithmName="SHA-512" hashValue="nBox9Ol4xxa+Mf5cA438NGE6NYDd0YvowZ8ozE56d/KYudi3PvrhKBro2xUKDSourBhrm5Gcf9dAANTFKzMqTg==" saltValue="IbGIc6q4s8OVAlozy9sXvw==" spinCount="100000" sheet="1" objects="1" scenarios="1"/>
  <mergeCells count="18">
    <mergeCell ref="B12:D12"/>
    <mergeCell ref="E12:H12"/>
    <mergeCell ref="B13:H13"/>
    <mergeCell ref="D6:E6"/>
    <mergeCell ref="D7:E7"/>
    <mergeCell ref="D8:E8"/>
    <mergeCell ref="D9:E9"/>
    <mergeCell ref="D10:E10"/>
    <mergeCell ref="B2:H2"/>
    <mergeCell ref="B3:H3"/>
    <mergeCell ref="B4:D4"/>
    <mergeCell ref="E4:H4"/>
    <mergeCell ref="B5:H5"/>
    <mergeCell ref="B33:H33"/>
    <mergeCell ref="B14:G14"/>
    <mergeCell ref="B26:H26"/>
    <mergeCell ref="G27:H27"/>
    <mergeCell ref="G28:H32"/>
  </mergeCells>
  <dataValidations count="2">
    <dataValidation type="list" operator="equal" allowBlank="1" showErrorMessage="1" sqref="D8" xr:uid="{00000000-0002-0000-0000-000001000000}">
      <formula1>$M$10:$M$12</formula1>
      <formula2>0</formula2>
    </dataValidation>
    <dataValidation operator="equal" allowBlank="1" showInputMessage="1" showErrorMessage="1" promptTitle="École d'exercice" sqref="D17:H23 E24:H24 D25" xr:uid="{00000000-0002-0000-0000-000000000000}">
      <formula1>0</formula1>
      <formula2>0</formula2>
    </dataValidation>
  </dataValidations>
  <pageMargins left="0.78749999999999998" right="0.78749999999999998" top="1.0249999999999999" bottom="1.0249999999999999" header="0.78749999999999998" footer="0.78749999999999998"/>
  <pageSetup paperSize="9" orientation="portrait" useFirstPageNumber="1" r:id="rId1"/>
  <headerFooter>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A1:S44"/>
  <sheetViews>
    <sheetView showGridLines="0" showRowColHeaders="0" topLeftCell="A13" zoomScaleNormal="100" workbookViewId="0">
      <selection activeCell="B2" sqref="B2:D2"/>
    </sheetView>
  </sheetViews>
  <sheetFormatPr baseColWidth="10" defaultColWidth="11.44140625" defaultRowHeight="13.2" x14ac:dyDescent="0.25"/>
  <cols>
    <col min="1" max="1" width="11.44140625" style="1"/>
    <col min="2" max="3" width="22.88671875" style="1" customWidth="1"/>
    <col min="4" max="4" width="23.109375" style="1" customWidth="1"/>
    <col min="5" max="5" width="0.109375" style="1" customWidth="1"/>
    <col min="6" max="7" width="22.88671875" style="1" customWidth="1"/>
    <col min="8" max="8" width="57.33203125" style="1" customWidth="1"/>
    <col min="9" max="16" width="11.44140625" style="1"/>
    <col min="17" max="17" width="13.33203125" style="1" customWidth="1"/>
    <col min="18" max="16384" width="11.44140625" style="1"/>
  </cols>
  <sheetData>
    <row r="1" spans="1:19" ht="15" x14ac:dyDescent="0.25">
      <c r="A1" s="2"/>
      <c r="B1" s="2"/>
      <c r="C1" s="2"/>
      <c r="D1" s="2"/>
      <c r="E1" s="2"/>
      <c r="F1" s="2"/>
      <c r="G1" s="2"/>
      <c r="H1" s="2"/>
      <c r="I1" s="2"/>
      <c r="J1" s="2"/>
      <c r="K1" s="2"/>
      <c r="L1" s="2"/>
      <c r="M1" s="2"/>
      <c r="N1" s="2"/>
      <c r="O1" s="2"/>
      <c r="P1" s="2"/>
      <c r="Q1" s="2"/>
    </row>
    <row r="2" spans="1:19" ht="41.25" customHeight="1" x14ac:dyDescent="0.25">
      <c r="A2" s="9"/>
      <c r="B2" s="151" t="s">
        <v>71</v>
      </c>
      <c r="C2" s="151"/>
      <c r="D2" s="151"/>
      <c r="E2" s="116"/>
      <c r="F2" s="116"/>
      <c r="G2" s="116"/>
      <c r="H2" s="116"/>
      <c r="I2" s="9"/>
      <c r="J2" s="16"/>
    </row>
    <row r="3" spans="1:19" ht="44.25" customHeight="1" x14ac:dyDescent="0.25">
      <c r="A3" s="9"/>
      <c r="B3" s="152" t="s">
        <v>88</v>
      </c>
      <c r="C3" s="152"/>
      <c r="D3" s="152"/>
      <c r="E3" s="152"/>
      <c r="F3" s="152"/>
      <c r="G3" s="152"/>
      <c r="H3" s="152"/>
      <c r="I3" s="9"/>
      <c r="J3" s="16"/>
    </row>
    <row r="4" spans="1:19" ht="25.2" x14ac:dyDescent="0.25">
      <c r="A4" s="9"/>
      <c r="B4" s="67"/>
      <c r="C4" s="147" t="s">
        <v>77</v>
      </c>
      <c r="D4" s="148"/>
      <c r="E4" s="148"/>
      <c r="F4" s="148"/>
      <c r="G4" s="148"/>
      <c r="H4" s="148"/>
      <c r="I4" s="9"/>
      <c r="J4" s="16"/>
    </row>
    <row r="5" spans="1:19" ht="25.2" x14ac:dyDescent="0.3">
      <c r="A5" s="9"/>
      <c r="B5" s="68"/>
      <c r="C5" s="18" t="s">
        <v>80</v>
      </c>
      <c r="D5" s="19"/>
      <c r="E5" s="19"/>
      <c r="F5" s="20"/>
      <c r="G5" s="20"/>
      <c r="H5" s="20"/>
      <c r="I5" s="9"/>
      <c r="J5" s="16"/>
    </row>
    <row r="6" spans="1:19" ht="25.2" x14ac:dyDescent="0.3">
      <c r="A6" s="9"/>
      <c r="B6" s="68"/>
      <c r="C6" s="18" t="s">
        <v>81</v>
      </c>
      <c r="D6" s="19"/>
      <c r="E6" s="19"/>
      <c r="F6" s="20"/>
      <c r="G6" s="20"/>
      <c r="H6" s="20"/>
      <c r="I6" s="9"/>
      <c r="J6" s="16"/>
    </row>
    <row r="7" spans="1:19" ht="41.25" customHeight="1" x14ac:dyDescent="0.3">
      <c r="A7" s="9"/>
      <c r="B7" s="68"/>
      <c r="C7" s="149" t="s">
        <v>89</v>
      </c>
      <c r="D7" s="150"/>
      <c r="E7" s="150"/>
      <c r="F7" s="150"/>
      <c r="G7" s="150"/>
      <c r="H7" s="150"/>
      <c r="I7" s="9"/>
      <c r="J7" s="16"/>
    </row>
    <row r="8" spans="1:19" ht="25.2" x14ac:dyDescent="0.25">
      <c r="A8" s="9"/>
      <c r="B8" s="3"/>
      <c r="C8" s="21"/>
      <c r="D8" s="21"/>
      <c r="E8" s="3"/>
      <c r="F8" s="3"/>
      <c r="G8" s="3"/>
      <c r="H8" s="3"/>
      <c r="I8" s="9"/>
      <c r="J8" s="16"/>
      <c r="Q8" s="1" t="s">
        <v>70</v>
      </c>
      <c r="R8" s="36">
        <v>1.5</v>
      </c>
      <c r="S8" s="36"/>
    </row>
    <row r="9" spans="1:19" ht="25.2" x14ac:dyDescent="0.3">
      <c r="A9" s="9"/>
      <c r="B9" s="22" t="s">
        <v>83</v>
      </c>
      <c r="D9" s="33" t="s">
        <v>84</v>
      </c>
      <c r="E9" s="34"/>
      <c r="F9" s="33" t="s">
        <v>85</v>
      </c>
      <c r="G9" s="3"/>
      <c r="H9" s="3"/>
      <c r="I9" s="9"/>
      <c r="J9" s="16"/>
      <c r="Q9" s="1" t="s">
        <v>74</v>
      </c>
      <c r="R9" s="37">
        <v>0.75</v>
      </c>
    </row>
    <row r="10" spans="1:19" ht="25.2" x14ac:dyDescent="0.3">
      <c r="A10" s="9"/>
      <c r="B10" s="26"/>
      <c r="C10" s="23" t="s">
        <v>70</v>
      </c>
      <c r="D10" s="24">
        <f>SUM('Période 1:Période 5'!AA12)</f>
        <v>0</v>
      </c>
      <c r="E10" s="24">
        <f>R8*(1-NOTICE!D25)</f>
        <v>0</v>
      </c>
      <c r="F10" s="38">
        <f>R8-E10</f>
        <v>1.5</v>
      </c>
      <c r="G10" s="25"/>
      <c r="H10" s="3"/>
      <c r="I10" s="9"/>
      <c r="J10" s="16"/>
      <c r="Q10" s="1" t="s">
        <v>75</v>
      </c>
      <c r="R10" s="37">
        <v>0.25</v>
      </c>
    </row>
    <row r="11" spans="1:19" ht="25.2" x14ac:dyDescent="0.25">
      <c r="A11" s="9"/>
      <c r="B11" s="26"/>
      <c r="C11" s="27" t="s">
        <v>74</v>
      </c>
      <c r="D11" s="24">
        <f>SUM('Période 1:Période 5'!AA13)</f>
        <v>0</v>
      </c>
      <c r="E11" s="24">
        <f>R9*(1-NOTICE!D25)</f>
        <v>0</v>
      </c>
      <c r="F11" s="38">
        <f t="shared" ref="F11:F13" si="0">R9-E11</f>
        <v>0.75</v>
      </c>
      <c r="G11" s="25"/>
      <c r="H11" s="3"/>
      <c r="I11" s="9"/>
      <c r="J11" s="16"/>
      <c r="Q11" s="1" t="s">
        <v>73</v>
      </c>
      <c r="R11" s="37">
        <v>2</v>
      </c>
    </row>
    <row r="12" spans="1:19" ht="25.2" x14ac:dyDescent="0.25">
      <c r="A12" s="9"/>
      <c r="B12" s="26"/>
      <c r="C12" s="28" t="s">
        <v>72</v>
      </c>
      <c r="D12" s="24">
        <f>SUM('Période 1:Période 5'!AA14)</f>
        <v>0</v>
      </c>
      <c r="E12" s="24">
        <f>R10*(1-NOTICE!D25)</f>
        <v>0</v>
      </c>
      <c r="F12" s="38">
        <f t="shared" si="0"/>
        <v>0.25</v>
      </c>
      <c r="G12" s="25"/>
      <c r="H12" s="25"/>
      <c r="I12" s="9"/>
      <c r="J12" s="16"/>
    </row>
    <row r="13" spans="1:19" ht="25.2" x14ac:dyDescent="0.25">
      <c r="A13" s="9"/>
      <c r="B13" s="26"/>
      <c r="C13" s="28" t="s">
        <v>73</v>
      </c>
      <c r="D13" s="24">
        <f>SUM('Période 1:Période 5'!AA15)</f>
        <v>0</v>
      </c>
      <c r="E13" s="24">
        <f>R11*(1-NOTICE!D25)</f>
        <v>0</v>
      </c>
      <c r="F13" s="38">
        <f t="shared" si="0"/>
        <v>2</v>
      </c>
      <c r="G13" s="25"/>
      <c r="H13" s="3"/>
      <c r="I13" s="9"/>
      <c r="J13" s="16"/>
    </row>
    <row r="14" spans="1:19" ht="25.2" x14ac:dyDescent="0.25">
      <c r="A14" s="9"/>
      <c r="B14" s="26"/>
      <c r="C14" s="29" t="s">
        <v>76</v>
      </c>
      <c r="D14" s="24">
        <f>SUM(D10:D13)</f>
        <v>0</v>
      </c>
      <c r="E14" s="24">
        <f>SUM(E10:E13)</f>
        <v>0</v>
      </c>
      <c r="F14" s="38">
        <f>SUM(F10:F13)</f>
        <v>4.5</v>
      </c>
      <c r="G14" s="25"/>
      <c r="H14" s="3"/>
      <c r="I14" s="9"/>
      <c r="J14" s="16"/>
    </row>
    <row r="15" spans="1:19" ht="25.2" x14ac:dyDescent="0.25">
      <c r="A15" s="9"/>
      <c r="B15" s="3"/>
      <c r="C15" s="30"/>
      <c r="D15" s="30"/>
      <c r="E15" s="3"/>
      <c r="F15" s="30"/>
      <c r="G15" s="3"/>
      <c r="H15" s="3"/>
      <c r="I15" s="9"/>
      <c r="J15" s="16"/>
    </row>
    <row r="16" spans="1:19" ht="25.2" x14ac:dyDescent="0.25">
      <c r="A16" s="9"/>
      <c r="B16" s="17" t="s">
        <v>46</v>
      </c>
      <c r="C16" s="4" t="s">
        <v>2</v>
      </c>
      <c r="D16" s="31">
        <f>NOTICE!D25</f>
        <v>1</v>
      </c>
      <c r="E16" s="32"/>
      <c r="F16" s="32"/>
      <c r="G16" s="32"/>
      <c r="H16" s="32"/>
      <c r="I16" s="9"/>
      <c r="J16" s="16"/>
    </row>
    <row r="17" spans="1:10" ht="9" customHeight="1" x14ac:dyDescent="0.25">
      <c r="A17" s="9"/>
      <c r="B17" s="116"/>
      <c r="C17" s="116"/>
      <c r="D17" s="116"/>
      <c r="E17" s="116"/>
      <c r="F17" s="116"/>
      <c r="G17" s="116"/>
      <c r="H17" s="116"/>
      <c r="I17" s="9"/>
      <c r="J17" s="16"/>
    </row>
    <row r="18" spans="1:10" ht="108" customHeight="1" x14ac:dyDescent="0.25">
      <c r="A18" s="9"/>
      <c r="B18" s="9"/>
      <c r="C18" s="9"/>
      <c r="D18" s="9"/>
      <c r="E18" s="9"/>
      <c r="F18" s="9"/>
      <c r="G18" s="9"/>
      <c r="H18" s="9"/>
      <c r="I18" s="9"/>
      <c r="J18" s="16"/>
    </row>
    <row r="19" spans="1:10" ht="25.2" x14ac:dyDescent="0.25">
      <c r="A19" s="9"/>
      <c r="B19" s="9"/>
      <c r="C19" s="9"/>
      <c r="D19" s="9"/>
      <c r="E19" s="9"/>
      <c r="F19" s="9"/>
      <c r="G19" s="9"/>
      <c r="H19" s="9"/>
      <c r="I19" s="9"/>
      <c r="J19" s="16"/>
    </row>
    <row r="44" spans="10:10" x14ac:dyDescent="0.25">
      <c r="J44" s="37"/>
    </row>
  </sheetData>
  <sheetProtection algorithmName="SHA-512" hashValue="1eEgSH86YoLMUDbR91EOv+LpvFA11WZxEn7NLnV+RexLiMw9TbPV6zBmUW3lJ0sn/Sig5gYmBFF322bPXOjOtA==" saltValue="ypaElhu4AFpzF+VMq21IwA==" spinCount="100000" sheet="1" objects="1" scenarios="1"/>
  <mergeCells count="6">
    <mergeCell ref="C4:H4"/>
    <mergeCell ref="B17:H17"/>
    <mergeCell ref="C7:H7"/>
    <mergeCell ref="B2:D2"/>
    <mergeCell ref="E2:H2"/>
    <mergeCell ref="B3:H3"/>
  </mergeCells>
  <dataValidations count="1">
    <dataValidation operator="equal" allowBlank="1" showInputMessage="1" showErrorMessage="1" promptTitle="École d'exercice" sqref="D16:H16" xr:uid="{00000000-0002-0000-0100-000000000000}">
      <formula1>0</formula1>
      <formula2>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AA36"/>
  <sheetViews>
    <sheetView showGridLines="0" showRowColHeaders="0" topLeftCell="A13" zoomScaleNormal="100" workbookViewId="0">
      <selection activeCell="H5" sqref="H5:J5"/>
    </sheetView>
  </sheetViews>
  <sheetFormatPr baseColWidth="10" defaultColWidth="9.109375" defaultRowHeight="13.2" x14ac:dyDescent="0.25"/>
  <cols>
    <col min="1" max="1" width="19.88671875" style="1"/>
    <col min="2" max="3" width="10.109375" style="1" customWidth="1"/>
    <col min="4" max="13" width="10" style="1"/>
    <col min="14" max="14" width="16.44140625" style="1" customWidth="1"/>
    <col min="15" max="15" width="4.21875" style="1" hidden="1" customWidth="1"/>
    <col min="16" max="16" width="16.44140625" style="1" bestFit="1" customWidth="1"/>
    <col min="17" max="17" width="29" style="1" customWidth="1"/>
    <col min="18" max="24" width="9.109375" style="1"/>
    <col min="25" max="25" width="7.44140625" style="1" customWidth="1"/>
    <col min="26" max="26" width="10.5546875" style="1" customWidth="1"/>
    <col min="27" max="16384" width="9.109375" style="1"/>
  </cols>
  <sheetData>
    <row r="1" spans="1:27" ht="15" x14ac:dyDescent="0.25">
      <c r="A1" s="2"/>
      <c r="B1" s="2"/>
      <c r="C1" s="2"/>
      <c r="D1" s="2"/>
      <c r="E1" s="2"/>
      <c r="F1" s="2"/>
      <c r="G1" s="2"/>
      <c r="H1" s="2"/>
      <c r="I1" s="2"/>
      <c r="J1" s="2"/>
      <c r="K1" s="2"/>
      <c r="L1" s="2"/>
      <c r="M1" s="2"/>
      <c r="N1" s="2"/>
      <c r="O1" s="2"/>
      <c r="P1" s="2"/>
      <c r="Q1" s="2"/>
    </row>
    <row r="2" spans="1:27" ht="15.6" x14ac:dyDescent="0.25">
      <c r="A2" s="2"/>
      <c r="B2" s="62" t="s">
        <v>1</v>
      </c>
      <c r="C2" s="4" t="s">
        <v>2</v>
      </c>
      <c r="D2" s="171">
        <f>NOTICE!D6</f>
        <v>0</v>
      </c>
      <c r="E2" s="171"/>
      <c r="F2" s="3"/>
      <c r="G2" s="62" t="s">
        <v>6</v>
      </c>
      <c r="H2" s="3"/>
      <c r="I2" s="3"/>
      <c r="J2" s="116">
        <f>NOTICE!D9</f>
        <v>0</v>
      </c>
      <c r="K2" s="116"/>
      <c r="L2" s="116"/>
      <c r="M2" s="116"/>
      <c r="N2" s="116"/>
      <c r="O2" s="3"/>
      <c r="P2" s="3"/>
      <c r="Q2" s="2"/>
    </row>
    <row r="3" spans="1:27" ht="15.6" x14ac:dyDescent="0.25">
      <c r="A3" s="2"/>
      <c r="B3" s="62" t="s">
        <v>3</v>
      </c>
      <c r="C3" s="4" t="s">
        <v>2</v>
      </c>
      <c r="D3" s="171">
        <f>NOTICE!D7</f>
        <v>0</v>
      </c>
      <c r="E3" s="171"/>
      <c r="F3" s="3"/>
      <c r="G3" s="62" t="s">
        <v>7</v>
      </c>
      <c r="H3" s="3"/>
      <c r="I3" s="3"/>
      <c r="J3" s="116">
        <f>NOTICE!D10</f>
        <v>0</v>
      </c>
      <c r="K3" s="116"/>
      <c r="L3" s="116"/>
      <c r="M3" s="116"/>
      <c r="N3" s="116"/>
      <c r="O3" s="3"/>
      <c r="P3" s="3"/>
      <c r="Q3" s="2"/>
    </row>
    <row r="4" spans="1:27" ht="16.2" thickBot="1" x14ac:dyDescent="0.3">
      <c r="A4" s="2"/>
      <c r="B4" s="62" t="s">
        <v>4</v>
      </c>
      <c r="C4" s="4" t="s">
        <v>2</v>
      </c>
      <c r="D4" s="172">
        <f>NOTICE!D8</f>
        <v>0</v>
      </c>
      <c r="E4" s="172"/>
      <c r="F4" s="17"/>
      <c r="G4" s="17"/>
      <c r="H4" s="3"/>
      <c r="I4" s="3"/>
      <c r="J4" s="3"/>
      <c r="K4" s="3"/>
      <c r="L4" s="3"/>
      <c r="M4" s="3"/>
      <c r="N4" s="3"/>
      <c r="O4" s="3"/>
      <c r="P4" s="3"/>
      <c r="Q4" s="2"/>
    </row>
    <row r="5" spans="1:27" ht="16.2" thickBot="1" x14ac:dyDescent="0.35">
      <c r="A5" s="2"/>
      <c r="B5" s="17"/>
      <c r="C5" s="4"/>
      <c r="D5" s="39"/>
      <c r="E5" s="39"/>
      <c r="F5" s="17"/>
      <c r="G5" s="17"/>
      <c r="H5" s="173" t="s">
        <v>96</v>
      </c>
      <c r="I5" s="174"/>
      <c r="J5" s="175"/>
      <c r="K5" s="3"/>
      <c r="L5" s="3"/>
      <c r="M5" s="3"/>
      <c r="N5" s="3"/>
      <c r="O5" s="3"/>
      <c r="P5" s="3"/>
      <c r="Q5" s="2"/>
    </row>
    <row r="6" spans="1:27" ht="15" x14ac:dyDescent="0.25">
      <c r="A6" s="2"/>
      <c r="B6" s="116"/>
      <c r="C6" s="116"/>
      <c r="D6" s="116"/>
      <c r="E6" s="116"/>
      <c r="F6" s="116"/>
      <c r="G6" s="116"/>
      <c r="H6" s="116"/>
      <c r="I6" s="116"/>
      <c r="J6" s="116"/>
      <c r="K6" s="116"/>
      <c r="L6" s="116"/>
      <c r="M6" s="116"/>
      <c r="N6" s="116"/>
      <c r="O6" s="116"/>
      <c r="P6" s="116"/>
      <c r="Q6" s="2"/>
    </row>
    <row r="7" spans="1:27" ht="17.399999999999999" x14ac:dyDescent="0.25">
      <c r="A7" s="2"/>
      <c r="B7" s="4"/>
      <c r="C7" s="40"/>
      <c r="D7" s="40"/>
      <c r="E7" s="40"/>
      <c r="F7" s="40"/>
      <c r="G7" s="40"/>
      <c r="H7" s="41" t="s">
        <v>56</v>
      </c>
      <c r="I7" s="40"/>
      <c r="J7" s="4"/>
      <c r="K7" s="4"/>
      <c r="L7" s="4"/>
      <c r="M7" s="4"/>
      <c r="N7" s="4"/>
      <c r="O7" s="4"/>
      <c r="P7" s="4"/>
      <c r="Q7" s="2"/>
    </row>
    <row r="8" spans="1:27" ht="18" x14ac:dyDescent="0.25">
      <c r="A8" s="2"/>
      <c r="B8" s="4"/>
      <c r="C8" s="40"/>
      <c r="D8" s="40"/>
      <c r="E8" s="40"/>
      <c r="F8" s="40"/>
      <c r="G8" s="40"/>
      <c r="H8" s="42" t="s">
        <v>57</v>
      </c>
      <c r="I8" s="40"/>
      <c r="J8" s="4"/>
      <c r="K8" s="4"/>
      <c r="L8" s="4"/>
      <c r="M8" s="4"/>
      <c r="N8" s="4"/>
      <c r="O8" s="4"/>
      <c r="P8" s="4"/>
      <c r="Q8" s="2"/>
    </row>
    <row r="9" spans="1:27" ht="18" x14ac:dyDescent="0.25">
      <c r="A9" s="2"/>
      <c r="B9" s="4"/>
      <c r="C9" s="4"/>
      <c r="D9" s="4"/>
      <c r="E9" s="4"/>
      <c r="F9" s="4"/>
      <c r="G9" s="4"/>
      <c r="H9" s="42" t="s">
        <v>58</v>
      </c>
      <c r="I9" s="4"/>
      <c r="J9" s="4"/>
      <c r="K9" s="4"/>
      <c r="L9" s="4"/>
      <c r="M9" s="4"/>
      <c r="N9" s="4"/>
      <c r="O9" s="4"/>
      <c r="P9" s="4"/>
      <c r="Q9" s="2"/>
    </row>
    <row r="10" spans="1:27" ht="15.6" thickBot="1" x14ac:dyDescent="0.3">
      <c r="A10" s="2"/>
      <c r="B10" s="100">
        <v>1</v>
      </c>
      <c r="C10" s="100"/>
      <c r="D10" s="100">
        <v>2</v>
      </c>
      <c r="E10" s="100"/>
      <c r="F10" s="100">
        <v>3</v>
      </c>
      <c r="G10" s="100"/>
      <c r="H10" s="100">
        <v>4</v>
      </c>
      <c r="I10" s="100"/>
      <c r="J10" s="100">
        <v>5</v>
      </c>
      <c r="K10" s="100"/>
      <c r="L10" s="100">
        <v>6</v>
      </c>
      <c r="M10" s="100"/>
      <c r="N10" s="101">
        <f>NOTICE!E28</f>
        <v>45537</v>
      </c>
      <c r="O10" s="98"/>
      <c r="P10" s="98"/>
      <c r="Q10" s="2"/>
    </row>
    <row r="11" spans="1:27" ht="45.6" thickBot="1" x14ac:dyDescent="0.3">
      <c r="A11" s="2"/>
      <c r="B11" s="169" t="s">
        <v>59</v>
      </c>
      <c r="C11" s="170"/>
      <c r="D11" s="168" t="s">
        <v>60</v>
      </c>
      <c r="E11" s="168"/>
      <c r="F11" s="169" t="s">
        <v>61</v>
      </c>
      <c r="G11" s="170"/>
      <c r="H11" s="168" t="s">
        <v>62</v>
      </c>
      <c r="I11" s="168"/>
      <c r="J11" s="169" t="s">
        <v>63</v>
      </c>
      <c r="K11" s="170"/>
      <c r="L11" s="168" t="s">
        <v>64</v>
      </c>
      <c r="M11" s="168"/>
      <c r="N11" s="107" t="s">
        <v>78</v>
      </c>
      <c r="O11" s="105">
        <v>1</v>
      </c>
      <c r="P11" s="106" t="s">
        <v>79</v>
      </c>
      <c r="Q11" s="2"/>
    </row>
    <row r="12" spans="1:27" ht="15.6" x14ac:dyDescent="0.3">
      <c r="A12" s="2"/>
      <c r="B12" s="102">
        <f>IF(WEEKDAY($N$10,2)=B10,$N$10,"")</f>
        <v>45537</v>
      </c>
      <c r="C12" s="103" t="s">
        <v>65</v>
      </c>
      <c r="D12" s="102">
        <f>IF(WEEKDAY($N$10,2)=D10,$N$10,IF(B12&lt;&gt;"",B12+1,""))</f>
        <v>45538</v>
      </c>
      <c r="E12" s="103" t="s">
        <v>65</v>
      </c>
      <c r="F12" s="102">
        <f>IF(WEEKDAY($N$10,2)=F10,$N$10,IF(D12&lt;&gt;"",D12+1,""))</f>
        <v>45539</v>
      </c>
      <c r="G12" s="103" t="s">
        <v>65</v>
      </c>
      <c r="H12" s="102">
        <f>IF(WEEKDAY($N$10,2)=H10,$N$10,IF(F12&lt;&gt;"",F12+1,""))</f>
        <v>45540</v>
      </c>
      <c r="I12" s="103" t="s">
        <v>65</v>
      </c>
      <c r="J12" s="102">
        <f>IF(WEEKDAY($N$10,2)=J10,$N$10,IF(H12&lt;&gt;"",H12+1,""))</f>
        <v>45541</v>
      </c>
      <c r="K12" s="103" t="s">
        <v>65</v>
      </c>
      <c r="L12" s="102">
        <f>IF(WEEKDAY($N$10,2)=L10,$N$10,IF(J12&lt;&gt;"",J12+1,""))</f>
        <v>45542</v>
      </c>
      <c r="M12" s="103" t="s">
        <v>65</v>
      </c>
      <c r="N12" s="156">
        <f>IF(ISNUMBER(C12),C12,0)+IF(ISNUMBER(E12),E12,0)+IF(ISNUMBER(G12),G12,0)+IF(ISNUMBER(I12),I12,0)+IF(ISNUMBER(K12),K12,0)+IF(ISNUMBER(M12),M12,0)</f>
        <v>0</v>
      </c>
      <c r="O12" s="167">
        <f>IF(N12&gt;0,IF(N12-$O$11*NOTICE!$D$25&gt;0,N12-$O$11*NOTICE!$D$25,0),0)</f>
        <v>0</v>
      </c>
      <c r="P12" s="161" t="str">
        <f>TEXT(O12,"hh:mm")</f>
        <v>00:00</v>
      </c>
      <c r="Q12" s="2"/>
      <c r="Z12" s="64" t="s">
        <v>70</v>
      </c>
      <c r="AA12" s="35">
        <f>SUMIFS(C14:M32,B14:L32,"APC")</f>
        <v>0</v>
      </c>
    </row>
    <row r="13" spans="1:27" ht="15.6" thickBot="1" x14ac:dyDescent="0.3">
      <c r="A13" s="2"/>
      <c r="B13" s="164" t="s">
        <v>66</v>
      </c>
      <c r="C13" s="164"/>
      <c r="D13" s="164" t="s">
        <v>66</v>
      </c>
      <c r="E13" s="164"/>
      <c r="F13" s="164" t="s">
        <v>66</v>
      </c>
      <c r="G13" s="164"/>
      <c r="H13" s="164" t="s">
        <v>66</v>
      </c>
      <c r="I13" s="164"/>
      <c r="J13" s="164" t="s">
        <v>66</v>
      </c>
      <c r="K13" s="164"/>
      <c r="L13" s="153" t="s">
        <v>66</v>
      </c>
      <c r="M13" s="153"/>
      <c r="N13" s="156"/>
      <c r="O13" s="167"/>
      <c r="P13" s="161"/>
      <c r="Q13" s="2"/>
      <c r="Z13" s="65" t="s">
        <v>74</v>
      </c>
      <c r="AA13" s="35">
        <f>SUMIFS(C14:M32,B14:L32,"Formation")</f>
        <v>0</v>
      </c>
    </row>
    <row r="14" spans="1:27" ht="15.6" thickBot="1" x14ac:dyDescent="0.3">
      <c r="A14" s="2"/>
      <c r="B14" s="48" t="s">
        <v>82</v>
      </c>
      <c r="C14" s="12" t="s">
        <v>65</v>
      </c>
      <c r="D14" s="48" t="s">
        <v>82</v>
      </c>
      <c r="E14" s="12" t="s">
        <v>65</v>
      </c>
      <c r="F14" s="48" t="s">
        <v>82</v>
      </c>
      <c r="G14" s="12" t="s">
        <v>65</v>
      </c>
      <c r="H14" s="48" t="s">
        <v>82</v>
      </c>
      <c r="I14" s="12" t="s">
        <v>65</v>
      </c>
      <c r="J14" s="48" t="s">
        <v>82</v>
      </c>
      <c r="K14" s="12" t="s">
        <v>65</v>
      </c>
      <c r="L14" s="48" t="s">
        <v>82</v>
      </c>
      <c r="M14" s="12" t="s">
        <v>65</v>
      </c>
      <c r="N14" s="157"/>
      <c r="O14" s="43"/>
      <c r="P14" s="162"/>
      <c r="Q14" s="2"/>
      <c r="Z14" s="66" t="s">
        <v>75</v>
      </c>
      <c r="AA14" s="35">
        <f>SUMIFS(C14:M32,B14:L32,"Conseil ecole")</f>
        <v>0</v>
      </c>
    </row>
    <row r="15" spans="1:27" ht="15" x14ac:dyDescent="0.25">
      <c r="A15" s="2"/>
      <c r="B15" s="69">
        <f>L12+2</f>
        <v>45544</v>
      </c>
      <c r="C15" s="11" t="s">
        <v>65</v>
      </c>
      <c r="D15" s="71">
        <f>B15+1</f>
        <v>45545</v>
      </c>
      <c r="E15" s="11" t="s">
        <v>65</v>
      </c>
      <c r="F15" s="70">
        <f>D15+1</f>
        <v>45546</v>
      </c>
      <c r="G15" s="11" t="s">
        <v>65</v>
      </c>
      <c r="H15" s="70">
        <f>F15+1</f>
        <v>45547</v>
      </c>
      <c r="I15" s="11" t="s">
        <v>65</v>
      </c>
      <c r="J15" s="69">
        <f>H15+1</f>
        <v>45548</v>
      </c>
      <c r="K15" s="11" t="s">
        <v>65</v>
      </c>
      <c r="L15" s="69">
        <f>J15+1</f>
        <v>45549</v>
      </c>
      <c r="M15" s="11" t="s">
        <v>65</v>
      </c>
      <c r="N15" s="155">
        <f>IF(ISNUMBER(C15),C15,0)+IF(ISNUMBER(E15),E15,0)+IF(ISNUMBER(G15),G15,0)+IF(ISNUMBER(I15),I15,0)+IF(ISNUMBER(K15),K15,0)+IF(ISNUMBER(M15),M15,0)</f>
        <v>0</v>
      </c>
      <c r="O15" s="167">
        <f>IF(N15&gt;0,IF(N15-$O$11*NOTICE!$D$25&gt;0,N15-$O$11*NOTICE!$D$25,0),0)</f>
        <v>0</v>
      </c>
      <c r="P15" s="160" t="str">
        <f>TEXT(O15,"hh:mm")</f>
        <v>00:00</v>
      </c>
      <c r="Q15" s="2"/>
      <c r="Z15" s="66" t="s">
        <v>73</v>
      </c>
      <c r="AA15" s="35">
        <f>SUMIFS(C14:M32,B14:L32,"autres")</f>
        <v>0</v>
      </c>
    </row>
    <row r="16" spans="1:27" ht="15.6" thickBot="1" x14ac:dyDescent="0.3">
      <c r="A16" s="2"/>
      <c r="B16" s="163" t="s">
        <v>66</v>
      </c>
      <c r="C16" s="163"/>
      <c r="D16" s="164" t="s">
        <v>66</v>
      </c>
      <c r="E16" s="164"/>
      <c r="F16" s="163" t="s">
        <v>66</v>
      </c>
      <c r="G16" s="163"/>
      <c r="H16" s="153" t="s">
        <v>66</v>
      </c>
      <c r="I16" s="154"/>
      <c r="J16" s="153" t="s">
        <v>66</v>
      </c>
      <c r="K16" s="153"/>
      <c r="L16" s="153" t="s">
        <v>66</v>
      </c>
      <c r="M16" s="153"/>
      <c r="N16" s="156"/>
      <c r="O16" s="167"/>
      <c r="P16" s="161"/>
      <c r="Q16" s="2"/>
    </row>
    <row r="17" spans="1:17" ht="15.6" thickBot="1" x14ac:dyDescent="0.3">
      <c r="A17" s="2"/>
      <c r="B17" s="48" t="s">
        <v>82</v>
      </c>
      <c r="C17" s="12" t="s">
        <v>65</v>
      </c>
      <c r="D17" s="48" t="s">
        <v>82</v>
      </c>
      <c r="E17" s="12" t="s">
        <v>65</v>
      </c>
      <c r="F17" s="48" t="s">
        <v>82</v>
      </c>
      <c r="G17" s="12" t="s">
        <v>65</v>
      </c>
      <c r="H17" s="48" t="s">
        <v>82</v>
      </c>
      <c r="I17" s="12" t="s">
        <v>65</v>
      </c>
      <c r="J17" s="48" t="s">
        <v>82</v>
      </c>
      <c r="K17" s="12" t="s">
        <v>65</v>
      </c>
      <c r="L17" s="48" t="s">
        <v>82</v>
      </c>
      <c r="M17" s="12" t="s">
        <v>65</v>
      </c>
      <c r="N17" s="157"/>
      <c r="O17" s="43"/>
      <c r="P17" s="162"/>
      <c r="Q17" s="2"/>
    </row>
    <row r="18" spans="1:17" ht="15" x14ac:dyDescent="0.25">
      <c r="A18" s="2"/>
      <c r="B18" s="69">
        <f>B15+7</f>
        <v>45551</v>
      </c>
      <c r="C18" s="11" t="s">
        <v>65</v>
      </c>
      <c r="D18" s="71">
        <f>B18+1</f>
        <v>45552</v>
      </c>
      <c r="E18" s="11" t="s">
        <v>65</v>
      </c>
      <c r="F18" s="70">
        <f>D18+1</f>
        <v>45553</v>
      </c>
      <c r="G18" s="11" t="s">
        <v>65</v>
      </c>
      <c r="H18" s="70">
        <f>F18+1</f>
        <v>45554</v>
      </c>
      <c r="I18" s="11" t="s">
        <v>65</v>
      </c>
      <c r="J18" s="69">
        <f>H18+1</f>
        <v>45555</v>
      </c>
      <c r="K18" s="11" t="s">
        <v>65</v>
      </c>
      <c r="L18" s="69">
        <f>J18+1</f>
        <v>45556</v>
      </c>
      <c r="M18" s="11" t="s">
        <v>65</v>
      </c>
      <c r="N18" s="155">
        <f>IF(ISNUMBER(C18),C18,0)+IF(ISNUMBER(E18),E18,0)+IF(ISNUMBER(G18),G18,0)+IF(ISNUMBER(I18),I18,0)+IF(ISNUMBER(K18),K18,0)+IF(ISNUMBER(M18),M18,0)</f>
        <v>0</v>
      </c>
      <c r="O18" s="159">
        <f>IF(N18&gt;0,IF(N18-$O$11*NOTICE!$D$25&gt;0,N18-$O$11*NOTICE!$D$25,0),0)</f>
        <v>0</v>
      </c>
      <c r="P18" s="160" t="str">
        <f>TEXT(O18,"hh:mm")</f>
        <v>00:00</v>
      </c>
      <c r="Q18" s="2"/>
    </row>
    <row r="19" spans="1:17" ht="15.6" thickBot="1" x14ac:dyDescent="0.3">
      <c r="A19" s="2"/>
      <c r="B19" s="163" t="s">
        <v>66</v>
      </c>
      <c r="C19" s="163"/>
      <c r="D19" s="164" t="s">
        <v>66</v>
      </c>
      <c r="E19" s="164"/>
      <c r="F19" s="163" t="s">
        <v>66</v>
      </c>
      <c r="G19" s="163"/>
      <c r="H19" s="153" t="s">
        <v>66</v>
      </c>
      <c r="I19" s="154"/>
      <c r="J19" s="153" t="s">
        <v>66</v>
      </c>
      <c r="K19" s="153"/>
      <c r="L19" s="153" t="s">
        <v>66</v>
      </c>
      <c r="M19" s="153"/>
      <c r="N19" s="156"/>
      <c r="O19" s="159"/>
      <c r="P19" s="161"/>
      <c r="Q19" s="2"/>
    </row>
    <row r="20" spans="1:17" ht="15.6" thickBot="1" x14ac:dyDescent="0.3">
      <c r="A20" s="2"/>
      <c r="B20" s="48" t="s">
        <v>82</v>
      </c>
      <c r="C20" s="12" t="s">
        <v>65</v>
      </c>
      <c r="D20" s="48" t="s">
        <v>82</v>
      </c>
      <c r="E20" s="12" t="s">
        <v>65</v>
      </c>
      <c r="F20" s="48" t="s">
        <v>82</v>
      </c>
      <c r="G20" s="12" t="s">
        <v>65</v>
      </c>
      <c r="H20" s="48" t="s">
        <v>82</v>
      </c>
      <c r="I20" s="12" t="s">
        <v>65</v>
      </c>
      <c r="J20" s="48" t="s">
        <v>82</v>
      </c>
      <c r="K20" s="12" t="s">
        <v>65</v>
      </c>
      <c r="L20" s="48" t="s">
        <v>82</v>
      </c>
      <c r="M20" s="12" t="s">
        <v>65</v>
      </c>
      <c r="N20" s="157"/>
      <c r="O20" s="44"/>
      <c r="P20" s="162"/>
      <c r="Q20" s="2"/>
    </row>
    <row r="21" spans="1:17" ht="15" x14ac:dyDescent="0.25">
      <c r="A21" s="2"/>
      <c r="B21" s="69">
        <f>B18+7</f>
        <v>45558</v>
      </c>
      <c r="C21" s="11" t="s">
        <v>65</v>
      </c>
      <c r="D21" s="71">
        <f>B21+1</f>
        <v>45559</v>
      </c>
      <c r="E21" s="11" t="s">
        <v>65</v>
      </c>
      <c r="F21" s="70">
        <f>D21+1</f>
        <v>45560</v>
      </c>
      <c r="G21" s="11" t="s">
        <v>65</v>
      </c>
      <c r="H21" s="70">
        <f>F21+1</f>
        <v>45561</v>
      </c>
      <c r="I21" s="11" t="s">
        <v>65</v>
      </c>
      <c r="J21" s="69">
        <f>H21+1</f>
        <v>45562</v>
      </c>
      <c r="K21" s="11" t="s">
        <v>65</v>
      </c>
      <c r="L21" s="69">
        <f>J21+1</f>
        <v>45563</v>
      </c>
      <c r="M21" s="11" t="s">
        <v>65</v>
      </c>
      <c r="N21" s="155">
        <f>IF(ISNUMBER(C21),C21,0)+IF(ISNUMBER(E21),E21,0)+IF(ISNUMBER(G21),G21,0)+IF(ISNUMBER(I21),I21,0)+IF(ISNUMBER(K21),K21,0)+IF(ISNUMBER(M21),M21,0)</f>
        <v>0</v>
      </c>
      <c r="O21" s="159">
        <f>IF(N21&gt;0,IF(N21-$O$11*NOTICE!$D$25&gt;0,N21-$O$11*NOTICE!$D$25,0),0)</f>
        <v>0</v>
      </c>
      <c r="P21" s="160" t="str">
        <f>TEXT(O21,"hh:mm")</f>
        <v>00:00</v>
      </c>
      <c r="Q21" s="2"/>
    </row>
    <row r="22" spans="1:17" ht="15.6" thickBot="1" x14ac:dyDescent="0.3">
      <c r="A22" s="2"/>
      <c r="B22" s="163" t="s">
        <v>66</v>
      </c>
      <c r="C22" s="163"/>
      <c r="D22" s="164" t="s">
        <v>66</v>
      </c>
      <c r="E22" s="164"/>
      <c r="F22" s="163" t="s">
        <v>66</v>
      </c>
      <c r="G22" s="163"/>
      <c r="H22" s="153" t="s">
        <v>66</v>
      </c>
      <c r="I22" s="154"/>
      <c r="J22" s="153" t="s">
        <v>66</v>
      </c>
      <c r="K22" s="153"/>
      <c r="L22" s="153" t="s">
        <v>66</v>
      </c>
      <c r="M22" s="153"/>
      <c r="N22" s="156"/>
      <c r="O22" s="159"/>
      <c r="P22" s="161"/>
      <c r="Q22" s="2"/>
    </row>
    <row r="23" spans="1:17" ht="15.6" thickBot="1" x14ac:dyDescent="0.3">
      <c r="A23" s="2"/>
      <c r="B23" s="48" t="s">
        <v>82</v>
      </c>
      <c r="C23" s="12" t="s">
        <v>65</v>
      </c>
      <c r="D23" s="48" t="s">
        <v>82</v>
      </c>
      <c r="E23" s="12" t="s">
        <v>65</v>
      </c>
      <c r="F23" s="48" t="s">
        <v>82</v>
      </c>
      <c r="G23" s="12" t="s">
        <v>65</v>
      </c>
      <c r="H23" s="48" t="s">
        <v>82</v>
      </c>
      <c r="I23" s="12" t="s">
        <v>65</v>
      </c>
      <c r="J23" s="48" t="s">
        <v>82</v>
      </c>
      <c r="K23" s="12" t="s">
        <v>65</v>
      </c>
      <c r="L23" s="48" t="s">
        <v>82</v>
      </c>
      <c r="M23" s="12" t="s">
        <v>65</v>
      </c>
      <c r="N23" s="157"/>
      <c r="O23" s="44"/>
      <c r="P23" s="162"/>
      <c r="Q23" s="2"/>
    </row>
    <row r="24" spans="1:17" ht="15" x14ac:dyDescent="0.25">
      <c r="A24" s="2"/>
      <c r="B24" s="69">
        <f>B21+7</f>
        <v>45565</v>
      </c>
      <c r="C24" s="11" t="s">
        <v>65</v>
      </c>
      <c r="D24" s="71">
        <f>B24+1</f>
        <v>45566</v>
      </c>
      <c r="E24" s="10" t="s">
        <v>65</v>
      </c>
      <c r="F24" s="70">
        <f>D24+1</f>
        <v>45567</v>
      </c>
      <c r="G24" s="10" t="s">
        <v>65</v>
      </c>
      <c r="H24" s="70">
        <f>F24+1</f>
        <v>45568</v>
      </c>
      <c r="I24" s="11" t="s">
        <v>65</v>
      </c>
      <c r="J24" s="69">
        <f>H24+1</f>
        <v>45569</v>
      </c>
      <c r="K24" s="11" t="s">
        <v>65</v>
      </c>
      <c r="L24" s="69">
        <f>J24+1</f>
        <v>45570</v>
      </c>
      <c r="M24" s="11" t="s">
        <v>65</v>
      </c>
      <c r="N24" s="155">
        <f>IF(ISNUMBER(C24),C24,0)+IF(ISNUMBER(E24),E24,0)+IF(ISNUMBER(G24),G24,0)+IF(ISNUMBER(I24),I24,0)+IF(ISNUMBER(K24),K24,0)+IF(ISNUMBER(M24),M24,0)</f>
        <v>0</v>
      </c>
      <c r="O24" s="159">
        <f>IF(N24&gt;0,IF(N24-$O$11*NOTICE!$D$25&gt;0,N24-$O$11*NOTICE!$D$25,0),0)</f>
        <v>0</v>
      </c>
      <c r="P24" s="160" t="str">
        <f>TEXT(O24,"hh:mm")</f>
        <v>00:00</v>
      </c>
      <c r="Q24" s="2"/>
    </row>
    <row r="25" spans="1:17" ht="15.6" thickBot="1" x14ac:dyDescent="0.3">
      <c r="A25" s="2"/>
      <c r="B25" s="163" t="s">
        <v>66</v>
      </c>
      <c r="C25" s="163"/>
      <c r="D25" s="164" t="s">
        <v>66</v>
      </c>
      <c r="E25" s="164"/>
      <c r="F25" s="163" t="s">
        <v>66</v>
      </c>
      <c r="G25" s="163"/>
      <c r="H25" s="153" t="s">
        <v>66</v>
      </c>
      <c r="I25" s="154"/>
      <c r="J25" s="153" t="s">
        <v>66</v>
      </c>
      <c r="K25" s="153"/>
      <c r="L25" s="153" t="s">
        <v>66</v>
      </c>
      <c r="M25" s="153"/>
      <c r="N25" s="156"/>
      <c r="O25" s="159"/>
      <c r="P25" s="161"/>
      <c r="Q25" s="2"/>
    </row>
    <row r="26" spans="1:17" ht="15.6" thickBot="1" x14ac:dyDescent="0.3">
      <c r="A26" s="2"/>
      <c r="B26" s="48" t="s">
        <v>82</v>
      </c>
      <c r="C26" s="12" t="s">
        <v>65</v>
      </c>
      <c r="D26" s="48" t="s">
        <v>82</v>
      </c>
      <c r="E26" s="12" t="s">
        <v>65</v>
      </c>
      <c r="F26" s="48" t="s">
        <v>82</v>
      </c>
      <c r="G26" s="12" t="s">
        <v>65</v>
      </c>
      <c r="H26" s="48" t="s">
        <v>82</v>
      </c>
      <c r="I26" s="12" t="s">
        <v>65</v>
      </c>
      <c r="J26" s="48" t="s">
        <v>82</v>
      </c>
      <c r="K26" s="12" t="s">
        <v>65</v>
      </c>
      <c r="L26" s="48" t="s">
        <v>82</v>
      </c>
      <c r="M26" s="12" t="s">
        <v>65</v>
      </c>
      <c r="N26" s="157"/>
      <c r="O26" s="44"/>
      <c r="P26" s="162"/>
      <c r="Q26" s="2"/>
    </row>
    <row r="27" spans="1:17" ht="15" x14ac:dyDescent="0.25">
      <c r="A27" s="2"/>
      <c r="B27" s="69">
        <f>B24+7</f>
        <v>45572</v>
      </c>
      <c r="C27" s="11" t="s">
        <v>65</v>
      </c>
      <c r="D27" s="71">
        <f>B27+1</f>
        <v>45573</v>
      </c>
      <c r="E27" s="10" t="s">
        <v>65</v>
      </c>
      <c r="F27" s="70">
        <f>D27+1</f>
        <v>45574</v>
      </c>
      <c r="G27" s="10" t="s">
        <v>65</v>
      </c>
      <c r="H27" s="70">
        <f>F27+1</f>
        <v>45575</v>
      </c>
      <c r="I27" s="11" t="s">
        <v>65</v>
      </c>
      <c r="J27" s="69">
        <f>H27+1</f>
        <v>45576</v>
      </c>
      <c r="K27" s="11" t="s">
        <v>65</v>
      </c>
      <c r="L27" s="69">
        <f>J27+1</f>
        <v>45577</v>
      </c>
      <c r="M27" s="11" t="s">
        <v>65</v>
      </c>
      <c r="N27" s="155">
        <f>IF(ISNUMBER(C27),C27,0)+IF(ISNUMBER(E27),E27,0)+IF(ISNUMBER(G27),G27,0)+IF(ISNUMBER(I27),I27,0)+IF(ISNUMBER(K27),K27,0)+IF(ISNUMBER(M27),M27,0)</f>
        <v>0</v>
      </c>
      <c r="O27" s="159">
        <f>IF(N27&gt;0,IF(N27-$O$11*NOTICE!$D$25&gt;0,N27-$O$11*NOTICE!$D$25,0),0)</f>
        <v>0</v>
      </c>
      <c r="P27" s="160" t="str">
        <f>TEXT(O27,"hh:mm")</f>
        <v>00:00</v>
      </c>
      <c r="Q27" s="2"/>
    </row>
    <row r="28" spans="1:17" ht="15.6" thickBot="1" x14ac:dyDescent="0.3">
      <c r="A28" s="2"/>
      <c r="B28" s="163" t="s">
        <v>66</v>
      </c>
      <c r="C28" s="163"/>
      <c r="D28" s="164" t="s">
        <v>66</v>
      </c>
      <c r="E28" s="164"/>
      <c r="F28" s="163" t="s">
        <v>66</v>
      </c>
      <c r="G28" s="163"/>
      <c r="H28" s="153" t="s">
        <v>66</v>
      </c>
      <c r="I28" s="154"/>
      <c r="J28" s="153" t="s">
        <v>66</v>
      </c>
      <c r="K28" s="153"/>
      <c r="L28" s="153" t="s">
        <v>66</v>
      </c>
      <c r="M28" s="153"/>
      <c r="N28" s="156"/>
      <c r="O28" s="159"/>
      <c r="P28" s="161"/>
      <c r="Q28" s="2"/>
    </row>
    <row r="29" spans="1:17" ht="15.6" thickBot="1" x14ac:dyDescent="0.3">
      <c r="A29" s="2"/>
      <c r="B29" s="108" t="s">
        <v>82</v>
      </c>
      <c r="C29" s="109" t="s">
        <v>65</v>
      </c>
      <c r="D29" s="108" t="s">
        <v>82</v>
      </c>
      <c r="E29" s="109" t="s">
        <v>65</v>
      </c>
      <c r="F29" s="108" t="s">
        <v>82</v>
      </c>
      <c r="G29" s="109" t="s">
        <v>65</v>
      </c>
      <c r="H29" s="108" t="s">
        <v>82</v>
      </c>
      <c r="I29" s="109" t="s">
        <v>65</v>
      </c>
      <c r="J29" s="108" t="s">
        <v>82</v>
      </c>
      <c r="K29" s="109" t="s">
        <v>65</v>
      </c>
      <c r="L29" s="108" t="s">
        <v>82</v>
      </c>
      <c r="M29" s="109" t="s">
        <v>65</v>
      </c>
      <c r="N29" s="156"/>
      <c r="O29" s="44"/>
      <c r="P29" s="161"/>
      <c r="Q29" s="2"/>
    </row>
    <row r="30" spans="1:17" ht="15" x14ac:dyDescent="0.25">
      <c r="A30" s="2"/>
      <c r="B30" s="69">
        <f>B27+7</f>
        <v>45579</v>
      </c>
      <c r="C30" s="11" t="s">
        <v>65</v>
      </c>
      <c r="D30" s="71">
        <f>B30+1</f>
        <v>45580</v>
      </c>
      <c r="E30" s="10" t="s">
        <v>65</v>
      </c>
      <c r="F30" s="70">
        <f>D30+1</f>
        <v>45581</v>
      </c>
      <c r="G30" s="10" t="s">
        <v>65</v>
      </c>
      <c r="H30" s="70">
        <f>F30+1</f>
        <v>45582</v>
      </c>
      <c r="I30" s="11" t="s">
        <v>65</v>
      </c>
      <c r="J30" s="69">
        <f>H30+1</f>
        <v>45583</v>
      </c>
      <c r="K30" s="11" t="s">
        <v>65</v>
      </c>
      <c r="L30" s="69">
        <f>J30+1</f>
        <v>45584</v>
      </c>
      <c r="M30" s="11" t="s">
        <v>65</v>
      </c>
      <c r="N30" s="155">
        <f>IF(ISNUMBER(C30),C30,0)+IF(ISNUMBER(E30),E30,0)+IF(ISNUMBER(G30),G30,0)+IF(ISNUMBER(I30),I30,0)+IF(ISNUMBER(K30),K30,0)+IF(ISNUMBER(M30),M30,0)</f>
        <v>0</v>
      </c>
      <c r="O30" s="158">
        <f>IF(N30&gt;0,IF(N30-$O$11*NOTICE!$D$25&gt;0,N30-$O$11*NOTICE!$D$25,0),0)</f>
        <v>0</v>
      </c>
      <c r="P30" s="160" t="str">
        <f>TEXT(O30,"hh:mm")</f>
        <v>00:00</v>
      </c>
      <c r="Q30" s="2"/>
    </row>
    <row r="31" spans="1:17" ht="15.6" thickBot="1" x14ac:dyDescent="0.3">
      <c r="A31" s="2"/>
      <c r="B31" s="163" t="s">
        <v>66</v>
      </c>
      <c r="C31" s="163"/>
      <c r="D31" s="164" t="s">
        <v>66</v>
      </c>
      <c r="E31" s="164"/>
      <c r="F31" s="163" t="s">
        <v>66</v>
      </c>
      <c r="G31" s="163"/>
      <c r="H31" s="153" t="s">
        <v>66</v>
      </c>
      <c r="I31" s="154"/>
      <c r="J31" s="153" t="s">
        <v>66</v>
      </c>
      <c r="K31" s="153"/>
      <c r="L31" s="153" t="s">
        <v>66</v>
      </c>
      <c r="M31" s="153"/>
      <c r="N31" s="156"/>
      <c r="O31" s="159"/>
      <c r="P31" s="161"/>
      <c r="Q31" s="2"/>
    </row>
    <row r="32" spans="1:17" ht="15.6" thickBot="1" x14ac:dyDescent="0.3">
      <c r="A32" s="2"/>
      <c r="B32" s="110" t="s">
        <v>82</v>
      </c>
      <c r="C32" s="13" t="s">
        <v>65</v>
      </c>
      <c r="D32" s="110" t="s">
        <v>82</v>
      </c>
      <c r="E32" s="14" t="s">
        <v>65</v>
      </c>
      <c r="F32" s="110" t="s">
        <v>82</v>
      </c>
      <c r="G32" s="13" t="s">
        <v>65</v>
      </c>
      <c r="H32" s="110" t="s">
        <v>82</v>
      </c>
      <c r="I32" s="13" t="s">
        <v>65</v>
      </c>
      <c r="J32" s="110" t="s">
        <v>82</v>
      </c>
      <c r="K32" s="13" t="s">
        <v>65</v>
      </c>
      <c r="L32" s="110" t="s">
        <v>82</v>
      </c>
      <c r="M32" s="63" t="s">
        <v>65</v>
      </c>
      <c r="N32" s="157"/>
      <c r="O32" s="111"/>
      <c r="P32" s="162"/>
      <c r="Q32" s="2"/>
    </row>
    <row r="33" spans="1:17" ht="15.6" thickBot="1" x14ac:dyDescent="0.3">
      <c r="A33" s="2"/>
      <c r="B33" s="165"/>
      <c r="C33" s="165"/>
      <c r="D33" s="165"/>
      <c r="E33" s="165"/>
      <c r="F33" s="165"/>
      <c r="G33" s="165"/>
      <c r="H33" s="165"/>
      <c r="I33" s="165"/>
      <c r="J33" s="165"/>
      <c r="K33" s="165"/>
      <c r="L33" s="165"/>
      <c r="M33" s="165"/>
      <c r="N33" s="165"/>
      <c r="O33" s="165"/>
      <c r="P33" s="165"/>
      <c r="Q33" s="2"/>
    </row>
    <row r="34" spans="1:17" ht="46.5" customHeight="1" thickBot="1" x14ac:dyDescent="0.3">
      <c r="A34" s="2"/>
      <c r="B34" s="166" t="s">
        <v>67</v>
      </c>
      <c r="C34" s="166"/>
      <c r="D34" s="166"/>
      <c r="E34" s="166"/>
      <c r="F34" s="166"/>
      <c r="G34" s="166"/>
      <c r="H34" s="166"/>
      <c r="I34" s="166"/>
      <c r="J34" s="166"/>
      <c r="K34" s="166"/>
      <c r="L34" s="166"/>
      <c r="M34" s="166"/>
      <c r="N34" s="112" t="s">
        <v>68</v>
      </c>
      <c r="O34" s="7"/>
      <c r="P34" s="5">
        <f>SUM(O12:O32)</f>
        <v>0</v>
      </c>
      <c r="Q34" s="2"/>
    </row>
    <row r="35" spans="1:17" ht="15" x14ac:dyDescent="0.25">
      <c r="A35" s="2"/>
      <c r="B35" s="9"/>
      <c r="C35" s="9"/>
      <c r="D35" s="9"/>
      <c r="E35" s="9"/>
      <c r="F35" s="9"/>
      <c r="G35" s="9"/>
      <c r="H35" s="9"/>
      <c r="I35" s="9"/>
      <c r="J35" s="9"/>
      <c r="K35" s="9"/>
      <c r="L35" s="9"/>
      <c r="M35" s="9"/>
      <c r="N35" s="9"/>
      <c r="O35" s="9"/>
      <c r="P35" s="9"/>
      <c r="Q35" s="2"/>
    </row>
    <row r="36" spans="1:17" ht="130.5" customHeight="1" x14ac:dyDescent="0.25">
      <c r="A36" s="2"/>
      <c r="B36" s="2"/>
      <c r="C36" s="2"/>
      <c r="D36" s="2"/>
      <c r="E36" s="2"/>
      <c r="F36" s="2"/>
      <c r="G36" s="2"/>
      <c r="H36" s="2"/>
      <c r="I36" s="2"/>
      <c r="J36" s="2"/>
      <c r="K36" s="2"/>
      <c r="L36" s="2"/>
      <c r="M36" s="2"/>
      <c r="N36" s="2"/>
      <c r="O36" s="2"/>
      <c r="P36" s="2"/>
      <c r="Q36" s="2"/>
    </row>
  </sheetData>
  <sheetProtection algorithmName="SHA-512" hashValue="8oAtW7mogOMMaa65XpNrY+CzqkRqUOpGGEm/zk1JRR7LYbrC3AYOftp3KQCVgtzwYYOzd6EZpuEzj78Q6s4Vcw==" saltValue="1zI98AkpCKGFxgvVa0vHGQ==" spinCount="100000" sheet="1" objects="1" scenarios="1"/>
  <mergeCells count="78">
    <mergeCell ref="H11:I11"/>
    <mergeCell ref="J11:K11"/>
    <mergeCell ref="L11:M11"/>
    <mergeCell ref="D2:E2"/>
    <mergeCell ref="J2:N2"/>
    <mergeCell ref="D3:E3"/>
    <mergeCell ref="J3:N3"/>
    <mergeCell ref="D4:E4"/>
    <mergeCell ref="H5:J5"/>
    <mergeCell ref="B6:P6"/>
    <mergeCell ref="B11:C11"/>
    <mergeCell ref="D11:E11"/>
    <mergeCell ref="F11:G11"/>
    <mergeCell ref="B13:C13"/>
    <mergeCell ref="D13:E13"/>
    <mergeCell ref="F13:G13"/>
    <mergeCell ref="H13:I13"/>
    <mergeCell ref="J13:K13"/>
    <mergeCell ref="P18:P20"/>
    <mergeCell ref="B16:C16"/>
    <mergeCell ref="D16:E16"/>
    <mergeCell ref="F16:G16"/>
    <mergeCell ref="H16:I16"/>
    <mergeCell ref="J16:K16"/>
    <mergeCell ref="P12:P14"/>
    <mergeCell ref="O15:O16"/>
    <mergeCell ref="L16:M16"/>
    <mergeCell ref="N15:N17"/>
    <mergeCell ref="P15:P17"/>
    <mergeCell ref="O12:O13"/>
    <mergeCell ref="L13:M13"/>
    <mergeCell ref="N12:N14"/>
    <mergeCell ref="P21:P23"/>
    <mergeCell ref="O18:O19"/>
    <mergeCell ref="B19:C19"/>
    <mergeCell ref="D19:E19"/>
    <mergeCell ref="F19:G19"/>
    <mergeCell ref="H19:I19"/>
    <mergeCell ref="J19:K19"/>
    <mergeCell ref="O21:O22"/>
    <mergeCell ref="B22:C22"/>
    <mergeCell ref="D22:E22"/>
    <mergeCell ref="F22:G22"/>
    <mergeCell ref="H22:I22"/>
    <mergeCell ref="J22:K22"/>
    <mergeCell ref="L22:M22"/>
    <mergeCell ref="N21:N23"/>
    <mergeCell ref="L19:M19"/>
    <mergeCell ref="B33:P33"/>
    <mergeCell ref="B34:M34"/>
    <mergeCell ref="P24:P26"/>
    <mergeCell ref="O27:O28"/>
    <mergeCell ref="B28:C28"/>
    <mergeCell ref="D28:E28"/>
    <mergeCell ref="F28:G28"/>
    <mergeCell ref="H28:I28"/>
    <mergeCell ref="J28:K28"/>
    <mergeCell ref="L28:M28"/>
    <mergeCell ref="N27:N29"/>
    <mergeCell ref="P27:P29"/>
    <mergeCell ref="O24:O25"/>
    <mergeCell ref="B25:C25"/>
    <mergeCell ref="D25:E25"/>
    <mergeCell ref="F25:G25"/>
    <mergeCell ref="O30:O31"/>
    <mergeCell ref="P30:P32"/>
    <mergeCell ref="B31:C31"/>
    <mergeCell ref="D31:E31"/>
    <mergeCell ref="F31:G31"/>
    <mergeCell ref="H31:I31"/>
    <mergeCell ref="J31:K31"/>
    <mergeCell ref="L31:M31"/>
    <mergeCell ref="N30:N32"/>
    <mergeCell ref="H25:I25"/>
    <mergeCell ref="J25:K25"/>
    <mergeCell ref="L25:M25"/>
    <mergeCell ref="N24:N26"/>
    <mergeCell ref="N18:N20"/>
  </mergeCells>
  <dataValidations count="3">
    <dataValidation type="time" allowBlank="1" showErrorMessage="1" error="Soit le format horaire n'est pas respecté, soit l'horaire saisi est impossible pour une journée." sqref="I23:I24 E17:E18 G14:G15 K12 M12 K20:K21 M20:M21 E12 G12 M14:M15 C20:C21 I12 K14:K15 K17:K18 G17:G18 C14:C15 I20:I21 M17:M18 E23:E24 I17:I18 G23:G24 M23:M24 K23:K24 I14:I15 C23:C24 C26:C27 K26:K27 G26:G27 I26:I27 M26:M27 E26:E27 C12 E20:E21 C17:C18 G20:G21 I32 G32 E32 M32 C32 K32 C29:C30 M29:M30 E29:E30 G29:G30 I29:I30 K29:K30 E14:E15" xr:uid="{00000000-0002-0000-0200-000000000000}">
      <formula1>0</formula1>
      <formula2>0.416666666666667</formula2>
    </dataValidation>
    <dataValidation type="list" operator="equal" allowBlank="1" showErrorMessage="1" sqref="I16 C28 I19 C16 I22 C19 I25 C22 I28 C25 C31 I31" xr:uid="{00000000-0002-0000-0200-000001000000}">
      <formula1>LISTE</formula1>
      <formula2>0</formula2>
    </dataValidation>
    <dataValidation type="list" allowBlank="1" showInputMessage="1" showErrorMessage="1" sqref="L17 B17 D17 H17 J17 L20 F17 B20 D20 H20 J20 B23 D23 F23 H23 J23 L23 B26 D26 F26 H26 J26 L26 F29 H29 J29 L29 B29 F20 H32 D29 J32 L32 B32 D32 F32 L14 B14 D14 H14 J14 F14" xr:uid="{00000000-0002-0000-0200-000002000000}">
      <formula1>$Z$12:$Z$15</formula1>
    </dataValidation>
  </dataValidations>
  <pageMargins left="0.78749999999999998" right="0.78749999999999998" top="1.0249999999999999" bottom="1.0249999999999999" header="0.78749999999999998" footer="0.78749999999999998"/>
  <pageSetup paperSize="9" firstPageNumber="0" orientation="portrait" r:id="rId1"/>
  <headerFooter>
    <oddHeader>&amp;C&amp;A</oddHeader>
    <oddFooter>&amp;CPage &amp;P</oddFooter>
  </headerFooter>
  <drawing r:id="rId2"/>
  <extLst>
    <ext xmlns:x14="http://schemas.microsoft.com/office/spreadsheetml/2009/9/main" uri="{CCE6A557-97BC-4b89-ADB6-D9C93CAAB3DF}">
      <x14:dataValidations xmlns:xm="http://schemas.microsoft.com/office/excel/2006/main" count="2">
        <x14:dataValidation type="list" operator="equal" allowBlank="1" showErrorMessage="1" xr:uid="{00000000-0002-0000-0200-000003000000}">
          <x14:formula1>
            <xm:f>NOTICE!$O$8:$O$43</xm:f>
          </x14:formula1>
          <x14:formula2>
            <xm:f>0</xm:f>
          </x14:formula2>
          <xm:sqref>B13 D13 F13 H13 F16 H16 J16 L16 D16 D19 F19 H19 J19 L19 B16 D22 F22 H22 J22 L22 B19 D25 F25 H25 J25 L25 B22 D28 F28 H28 J28 L28 B25 B28 L13 J13 D31 F31 H31 J31 L31 B31</xm:sqref>
        </x14:dataValidation>
        <x14:dataValidation type="list" showInputMessage="1" showErrorMessage="1" xr:uid="{00000000-0002-0000-0200-000004000000}">
          <x14:formula1>
            <xm:f>Etat_108h!$Q$8:$Q$12</xm:f>
          </x14:formula1>
          <xm:sqref>L17 J17 H17 F17 B17 H29 D17 L20 J20 H20 F20 B20 D20 B23 F23 H23 J23 L23 D23 B26 F26 H26 J26 L26 F29 B29 L29 D29 D26 H32 J29 L32 D32 J32 B32 F32 L14 J14 H14 F14 B14 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dimension ref="A1:AA36"/>
  <sheetViews>
    <sheetView showGridLines="0" showRowColHeaders="0" topLeftCell="A19" zoomScaleNormal="100" workbookViewId="0">
      <selection activeCell="Q16" sqref="Q16"/>
    </sheetView>
  </sheetViews>
  <sheetFormatPr baseColWidth="10" defaultColWidth="9.109375" defaultRowHeight="13.2" x14ac:dyDescent="0.25"/>
  <cols>
    <col min="1" max="1" width="19.6640625" style="1"/>
    <col min="2" max="2" width="10" style="1"/>
    <col min="3" max="3" width="11.44140625" style="1" customWidth="1"/>
    <col min="4" max="13" width="10" style="1"/>
    <col min="14" max="14" width="18.88671875" style="1" customWidth="1"/>
    <col min="15" max="15" width="9.109375" style="1" hidden="1" customWidth="1"/>
    <col min="16" max="16" width="18.33203125" style="1" customWidth="1"/>
    <col min="17" max="17" width="28.33203125" style="1" customWidth="1"/>
    <col min="18" max="24" width="9.109375" style="1"/>
    <col min="25" max="25" width="4.109375" style="1" customWidth="1"/>
    <col min="26" max="26" width="12.5546875" style="1" customWidth="1"/>
    <col min="27" max="16384" width="9.109375" style="1"/>
  </cols>
  <sheetData>
    <row r="1" spans="1:27" ht="15" x14ac:dyDescent="0.25">
      <c r="A1" s="2"/>
      <c r="B1" s="2"/>
      <c r="C1" s="2"/>
      <c r="D1" s="2"/>
      <c r="E1" s="2"/>
      <c r="F1" s="2"/>
      <c r="G1" s="2"/>
      <c r="H1" s="2"/>
      <c r="I1" s="2"/>
      <c r="J1" s="2"/>
      <c r="K1" s="2"/>
      <c r="L1" s="2"/>
      <c r="M1" s="2"/>
      <c r="N1" s="2"/>
      <c r="O1" s="2"/>
      <c r="P1" s="2"/>
      <c r="Q1" s="2"/>
    </row>
    <row r="2" spans="1:27" ht="15.6" x14ac:dyDescent="0.25">
      <c r="A2" s="2"/>
      <c r="B2" s="62" t="s">
        <v>1</v>
      </c>
      <c r="C2" s="4" t="s">
        <v>2</v>
      </c>
      <c r="D2" s="171">
        <f>NOTICE!D6</f>
        <v>0</v>
      </c>
      <c r="E2" s="171"/>
      <c r="F2" s="3"/>
      <c r="G2" s="62" t="s">
        <v>6</v>
      </c>
      <c r="H2" s="3"/>
      <c r="I2" s="3"/>
      <c r="J2" s="116">
        <f>NOTICE!D9</f>
        <v>0</v>
      </c>
      <c r="K2" s="116"/>
      <c r="L2" s="116"/>
      <c r="M2" s="116"/>
      <c r="N2" s="116"/>
      <c r="O2" s="3"/>
      <c r="P2" s="3"/>
      <c r="Q2" s="9"/>
    </row>
    <row r="3" spans="1:27" ht="15.6" x14ac:dyDescent="0.25">
      <c r="A3" s="2"/>
      <c r="B3" s="62" t="s">
        <v>3</v>
      </c>
      <c r="C3" s="4" t="s">
        <v>2</v>
      </c>
      <c r="D3" s="171">
        <f>NOTICE!D7</f>
        <v>0</v>
      </c>
      <c r="E3" s="171"/>
      <c r="F3" s="3"/>
      <c r="G3" s="62" t="s">
        <v>7</v>
      </c>
      <c r="H3" s="3"/>
      <c r="I3" s="3"/>
      <c r="J3" s="116">
        <f>NOTICE!D10</f>
        <v>0</v>
      </c>
      <c r="K3" s="116"/>
      <c r="L3" s="116"/>
      <c r="M3" s="116"/>
      <c r="N3" s="116"/>
      <c r="O3" s="3"/>
      <c r="P3" s="3"/>
      <c r="Q3" s="9"/>
    </row>
    <row r="4" spans="1:27" ht="16.2" thickBot="1" x14ac:dyDescent="0.3">
      <c r="A4" s="2"/>
      <c r="B4" s="62" t="s">
        <v>4</v>
      </c>
      <c r="C4" s="4" t="s">
        <v>2</v>
      </c>
      <c r="D4" s="172">
        <f>NOTICE!D8</f>
        <v>0</v>
      </c>
      <c r="E4" s="172"/>
      <c r="F4" s="17"/>
      <c r="G4" s="17"/>
      <c r="H4" s="3"/>
      <c r="I4" s="3"/>
      <c r="J4" s="3"/>
      <c r="K4" s="3"/>
      <c r="L4" s="3"/>
      <c r="M4" s="3"/>
      <c r="N4" s="3"/>
      <c r="O4" s="3"/>
      <c r="P4" s="3"/>
      <c r="Q4" s="9"/>
    </row>
    <row r="5" spans="1:27" ht="16.2" thickBot="1" x14ac:dyDescent="0.35">
      <c r="A5" s="2"/>
      <c r="B5" s="17"/>
      <c r="C5" s="4"/>
      <c r="D5" s="39"/>
      <c r="E5" s="39"/>
      <c r="F5" s="17"/>
      <c r="G5" s="17"/>
      <c r="H5" s="173" t="s">
        <v>95</v>
      </c>
      <c r="I5" s="174"/>
      <c r="J5" s="175"/>
      <c r="K5" s="3"/>
      <c r="L5" s="3"/>
      <c r="M5" s="3"/>
      <c r="N5" s="3"/>
      <c r="O5" s="3"/>
      <c r="P5" s="3"/>
      <c r="Q5" s="9"/>
    </row>
    <row r="6" spans="1:27" ht="15" x14ac:dyDescent="0.25">
      <c r="A6" s="2"/>
      <c r="B6" s="116"/>
      <c r="C6" s="116"/>
      <c r="D6" s="116"/>
      <c r="E6" s="116"/>
      <c r="F6" s="116"/>
      <c r="G6" s="116"/>
      <c r="H6" s="116"/>
      <c r="I6" s="116"/>
      <c r="J6" s="116"/>
      <c r="K6" s="116"/>
      <c r="L6" s="116"/>
      <c r="M6" s="116"/>
      <c r="N6" s="116"/>
      <c r="O6" s="116"/>
      <c r="P6" s="116"/>
      <c r="Q6" s="9"/>
    </row>
    <row r="7" spans="1:27" ht="17.399999999999999" x14ac:dyDescent="0.25">
      <c r="A7" s="2"/>
      <c r="B7" s="4"/>
      <c r="C7" s="40"/>
      <c r="D7" s="40"/>
      <c r="E7" s="40"/>
      <c r="F7" s="40"/>
      <c r="G7" s="40"/>
      <c r="H7" s="41" t="s">
        <v>56</v>
      </c>
      <c r="I7" s="40"/>
      <c r="J7" s="4"/>
      <c r="K7" s="4"/>
      <c r="L7" s="4"/>
      <c r="M7" s="4"/>
      <c r="N7" s="4"/>
      <c r="O7" s="4"/>
      <c r="P7" s="4"/>
      <c r="Q7" s="9"/>
    </row>
    <row r="8" spans="1:27" ht="18" x14ac:dyDescent="0.25">
      <c r="A8" s="2"/>
      <c r="B8" s="4"/>
      <c r="C8" s="40"/>
      <c r="D8" s="40"/>
      <c r="E8" s="40"/>
      <c r="F8" s="40"/>
      <c r="G8" s="40"/>
      <c r="H8" s="42" t="s">
        <v>57</v>
      </c>
      <c r="I8" s="40"/>
      <c r="J8" s="4"/>
      <c r="K8" s="4"/>
      <c r="L8" s="4"/>
      <c r="M8" s="4"/>
      <c r="N8" s="4"/>
      <c r="O8" s="4"/>
      <c r="P8" s="4"/>
      <c r="Q8" s="9"/>
    </row>
    <row r="9" spans="1:27" ht="18" x14ac:dyDescent="0.25">
      <c r="A9" s="2"/>
      <c r="B9" s="4"/>
      <c r="C9" s="4"/>
      <c r="D9" s="4"/>
      <c r="E9" s="4"/>
      <c r="F9" s="4"/>
      <c r="G9" s="4"/>
      <c r="H9" s="42" t="s">
        <v>58</v>
      </c>
      <c r="I9" s="4"/>
      <c r="J9" s="4"/>
      <c r="K9" s="4"/>
      <c r="L9" s="4"/>
      <c r="M9" s="4"/>
      <c r="N9" s="4"/>
      <c r="O9" s="4"/>
      <c r="P9" s="4"/>
      <c r="Q9" s="9"/>
    </row>
    <row r="10" spans="1:27" ht="15.6" thickBot="1" x14ac:dyDescent="0.3">
      <c r="A10" s="2"/>
      <c r="B10" s="100">
        <v>1</v>
      </c>
      <c r="C10" s="100"/>
      <c r="D10" s="100">
        <v>2</v>
      </c>
      <c r="E10" s="100"/>
      <c r="F10" s="100">
        <v>3</v>
      </c>
      <c r="G10" s="100"/>
      <c r="H10" s="100">
        <v>4</v>
      </c>
      <c r="I10" s="100"/>
      <c r="J10" s="100">
        <v>5</v>
      </c>
      <c r="K10" s="100"/>
      <c r="L10" s="100">
        <v>6</v>
      </c>
      <c r="M10" s="100"/>
      <c r="N10" s="101">
        <f>NOTICE!E29</f>
        <v>45600</v>
      </c>
      <c r="O10" s="98"/>
      <c r="P10" s="98"/>
      <c r="Q10" s="9"/>
    </row>
    <row r="11" spans="1:27" ht="54" customHeight="1" thickBot="1" x14ac:dyDescent="0.3">
      <c r="A11" s="2"/>
      <c r="B11" s="169" t="s">
        <v>59</v>
      </c>
      <c r="C11" s="168"/>
      <c r="D11" s="169" t="s">
        <v>60</v>
      </c>
      <c r="E11" s="170"/>
      <c r="F11" s="168" t="s">
        <v>61</v>
      </c>
      <c r="G11" s="168"/>
      <c r="H11" s="169" t="s">
        <v>62</v>
      </c>
      <c r="I11" s="170"/>
      <c r="J11" s="168" t="s">
        <v>63</v>
      </c>
      <c r="K11" s="168"/>
      <c r="L11" s="169" t="s">
        <v>64</v>
      </c>
      <c r="M11" s="170"/>
      <c r="N11" s="104" t="s">
        <v>78</v>
      </c>
      <c r="O11" s="114">
        <v>1</v>
      </c>
      <c r="P11" s="112" t="s">
        <v>79</v>
      </c>
      <c r="Q11" s="9"/>
    </row>
    <row r="12" spans="1:27" ht="15.6" x14ac:dyDescent="0.3">
      <c r="A12" s="2"/>
      <c r="B12" s="102">
        <f>IF(WEEKDAY($N$10,2)=B10,$N$10,"")</f>
        <v>45600</v>
      </c>
      <c r="C12" s="103" t="s">
        <v>65</v>
      </c>
      <c r="D12" s="102">
        <f>IF(WEEKDAY($N$10,2)=D10,$N$10,IF(B12&lt;&gt;"",B12+1,""))</f>
        <v>45601</v>
      </c>
      <c r="E12" s="103" t="s">
        <v>65</v>
      </c>
      <c r="F12" s="102">
        <f>IF(WEEKDAY($N$10,2)=F10,$N$10,IF(D12&lt;&gt;"",D12+1,""))</f>
        <v>45602</v>
      </c>
      <c r="G12" s="103" t="s">
        <v>65</v>
      </c>
      <c r="H12" s="102">
        <f>IF(WEEKDAY($N$10,2)=H10,$N$10,IF(F12&lt;&gt;"",F12+1,""))</f>
        <v>45603</v>
      </c>
      <c r="I12" s="103" t="s">
        <v>65</v>
      </c>
      <c r="J12" s="102">
        <f>IF(WEEKDAY($N$10,2)=J10,$N$10,IF(H12&lt;&gt;"",H12+1,""))</f>
        <v>45604</v>
      </c>
      <c r="K12" s="103" t="s">
        <v>65</v>
      </c>
      <c r="L12" s="102">
        <f>IF(WEEKDAY($N$10,2)=L10,$N$10,IF(J12&lt;&gt;"",J12+1,""))</f>
        <v>45605</v>
      </c>
      <c r="M12" s="11" t="s">
        <v>65</v>
      </c>
      <c r="N12" s="156">
        <f>IF(ISNUMBER(C12),C12,0)+IF(ISNUMBER(E12),E12,0)+IF(ISNUMBER(G12),G12,0)+IF(ISNUMBER(I12),I12,0)+IF(ISNUMBER(K12),K12,0)+IF(ISNUMBER(M12),M12,0)</f>
        <v>0</v>
      </c>
      <c r="O12" s="176">
        <f>IF(N12&gt;0,IF(N12-$O$11*NOTICE!$D$25&gt;0,N12-$O$11*NOTICE!$D$25,0),0)</f>
        <v>0</v>
      </c>
      <c r="P12" s="161" t="str">
        <f>TEXT(O12,"hh:mm")</f>
        <v>00:00</v>
      </c>
      <c r="Q12" s="9"/>
      <c r="Z12" s="64" t="s">
        <v>70</v>
      </c>
      <c r="AA12" s="35">
        <f>SUMIFS(C14:M32,B14:L32,"APC")</f>
        <v>0</v>
      </c>
    </row>
    <row r="13" spans="1:27" ht="15.75" customHeight="1" thickBot="1" x14ac:dyDescent="0.3">
      <c r="A13" s="2"/>
      <c r="B13" s="164" t="s">
        <v>66</v>
      </c>
      <c r="C13" s="164"/>
      <c r="D13" s="164" t="s">
        <v>66</v>
      </c>
      <c r="E13" s="164"/>
      <c r="F13" s="164" t="s">
        <v>66</v>
      </c>
      <c r="G13" s="164"/>
      <c r="H13" s="163" t="s">
        <v>66</v>
      </c>
      <c r="I13" s="163"/>
      <c r="J13" s="153" t="s">
        <v>66</v>
      </c>
      <c r="K13" s="153"/>
      <c r="L13" s="163" t="s">
        <v>66</v>
      </c>
      <c r="M13" s="163"/>
      <c r="N13" s="156"/>
      <c r="O13" s="176"/>
      <c r="P13" s="161"/>
      <c r="Q13" s="9"/>
      <c r="Z13" s="65" t="s">
        <v>74</v>
      </c>
      <c r="AA13" s="35">
        <f>SUMIFS(C14:M32,B14:L32,"Formation")</f>
        <v>0</v>
      </c>
    </row>
    <row r="14" spans="1:27" ht="15.6" thickBot="1" x14ac:dyDescent="0.3">
      <c r="A14" s="2"/>
      <c r="B14" s="48" t="s">
        <v>82</v>
      </c>
      <c r="C14" s="12" t="s">
        <v>65</v>
      </c>
      <c r="D14" s="48" t="s">
        <v>82</v>
      </c>
      <c r="E14" s="12" t="s">
        <v>65</v>
      </c>
      <c r="F14" s="48" t="s">
        <v>82</v>
      </c>
      <c r="G14" s="12" t="s">
        <v>65</v>
      </c>
      <c r="H14" s="48" t="s">
        <v>82</v>
      </c>
      <c r="I14" s="12" t="s">
        <v>65</v>
      </c>
      <c r="J14" s="48" t="s">
        <v>82</v>
      </c>
      <c r="K14" s="12" t="s">
        <v>65</v>
      </c>
      <c r="L14" s="48" t="s">
        <v>82</v>
      </c>
      <c r="M14" s="12" t="s">
        <v>98</v>
      </c>
      <c r="N14" s="157"/>
      <c r="O14" s="15"/>
      <c r="P14" s="162"/>
      <c r="Q14" s="9"/>
      <c r="Z14" s="66" t="s">
        <v>75</v>
      </c>
      <c r="AA14" s="35">
        <f>SUMIFS(C14:M32,B14:L32,"Conseil ecole")</f>
        <v>0</v>
      </c>
    </row>
    <row r="15" spans="1:27" ht="15" x14ac:dyDescent="0.25">
      <c r="A15" s="2"/>
      <c r="B15" s="45">
        <f>L12+2</f>
        <v>45607</v>
      </c>
      <c r="C15" s="115" t="s">
        <v>98</v>
      </c>
      <c r="D15" s="46">
        <f>B15+1</f>
        <v>45608</v>
      </c>
      <c r="E15" s="10" t="s">
        <v>65</v>
      </c>
      <c r="F15" s="47">
        <f>D15+1</f>
        <v>45609</v>
      </c>
      <c r="G15" s="10" t="s">
        <v>65</v>
      </c>
      <c r="H15" s="47">
        <f>F15+1</f>
        <v>45610</v>
      </c>
      <c r="I15" s="10" t="s">
        <v>65</v>
      </c>
      <c r="J15" s="45">
        <f>H15+1</f>
        <v>45611</v>
      </c>
      <c r="K15" s="11" t="s">
        <v>65</v>
      </c>
      <c r="L15" s="45">
        <f>J15+1</f>
        <v>45612</v>
      </c>
      <c r="M15" s="11" t="s">
        <v>65</v>
      </c>
      <c r="N15" s="155">
        <f>IF(ISNUMBER(C15),C15,0)+IF(ISNUMBER(E15),E15,0)+IF(ISNUMBER(G15),G15,0)+IF(ISNUMBER(I15),I15,0)+IF(ISNUMBER(K15),K15,0)+IF(ISNUMBER(M15),M15,0)</f>
        <v>0</v>
      </c>
      <c r="O15" s="176">
        <f>IF(N15&gt;0,IF(N15-$O$11*NOTICE!$D$25&gt;0,N15-$O$11*NOTICE!$D$25,0),0)</f>
        <v>0</v>
      </c>
      <c r="P15" s="160" t="str">
        <f>TEXT(O15,"hh:mm")</f>
        <v>00:00</v>
      </c>
      <c r="Q15" s="9"/>
      <c r="Z15" s="66" t="s">
        <v>73</v>
      </c>
      <c r="AA15" s="35">
        <f>SUMIFS(C14:M32,B14:L32,"autres")</f>
        <v>0</v>
      </c>
    </row>
    <row r="16" spans="1:27" ht="15.6" thickBot="1" x14ac:dyDescent="0.3">
      <c r="A16" s="2"/>
      <c r="B16" s="163" t="s">
        <v>66</v>
      </c>
      <c r="C16" s="163"/>
      <c r="D16" s="164" t="s">
        <v>66</v>
      </c>
      <c r="E16" s="164"/>
      <c r="F16" s="153" t="s">
        <v>66</v>
      </c>
      <c r="G16" s="153"/>
      <c r="H16" s="163" t="s">
        <v>66</v>
      </c>
      <c r="I16" s="163"/>
      <c r="J16" s="153" t="s">
        <v>66</v>
      </c>
      <c r="K16" s="153"/>
      <c r="L16" s="153" t="s">
        <v>66</v>
      </c>
      <c r="M16" s="153"/>
      <c r="N16" s="156"/>
      <c r="O16" s="176">
        <f>IF(N16&gt;0,IF(N16-$O$11*NOTICE!$D$25&gt;0,N16-$O$11*NOTICE!$D$25,0),0)</f>
        <v>0</v>
      </c>
      <c r="P16" s="161"/>
      <c r="Q16" s="9"/>
    </row>
    <row r="17" spans="1:17" ht="15.6" thickBot="1" x14ac:dyDescent="0.3">
      <c r="A17" s="2"/>
      <c r="B17" s="48" t="s">
        <v>82</v>
      </c>
      <c r="C17" s="12" t="s">
        <v>65</v>
      </c>
      <c r="D17" s="48" t="s">
        <v>82</v>
      </c>
      <c r="E17" s="12" t="s">
        <v>65</v>
      </c>
      <c r="F17" s="48" t="s">
        <v>82</v>
      </c>
      <c r="G17" s="12" t="s">
        <v>65</v>
      </c>
      <c r="H17" s="48" t="s">
        <v>82</v>
      </c>
      <c r="I17" s="12" t="s">
        <v>65</v>
      </c>
      <c r="J17" s="48" t="s">
        <v>82</v>
      </c>
      <c r="K17" s="12" t="s">
        <v>65</v>
      </c>
      <c r="L17" s="48" t="s">
        <v>82</v>
      </c>
      <c r="M17" s="12" t="s">
        <v>65</v>
      </c>
      <c r="N17" s="157"/>
      <c r="O17" s="15"/>
      <c r="P17" s="162"/>
      <c r="Q17" s="9"/>
    </row>
    <row r="18" spans="1:17" ht="15" x14ac:dyDescent="0.25">
      <c r="A18" s="2"/>
      <c r="B18" s="45">
        <f>B15+7</f>
        <v>45614</v>
      </c>
      <c r="C18" s="11" t="s">
        <v>65</v>
      </c>
      <c r="D18" s="46">
        <f>B18+1</f>
        <v>45615</v>
      </c>
      <c r="E18" s="10" t="s">
        <v>65</v>
      </c>
      <c r="F18" s="47">
        <f>D18+1</f>
        <v>45616</v>
      </c>
      <c r="G18" s="10" t="s">
        <v>65</v>
      </c>
      <c r="H18" s="47">
        <f>F18+1</f>
        <v>45617</v>
      </c>
      <c r="I18" s="10" t="s">
        <v>65</v>
      </c>
      <c r="J18" s="45">
        <f>H18+1</f>
        <v>45618</v>
      </c>
      <c r="K18" s="11" t="s">
        <v>65</v>
      </c>
      <c r="L18" s="45">
        <f>J18+1</f>
        <v>45619</v>
      </c>
      <c r="M18" s="11" t="s">
        <v>65</v>
      </c>
      <c r="N18" s="155">
        <f>IF(ISNUMBER(C18),C18,0)+IF(ISNUMBER(E18),E18,0)+IF(ISNUMBER(G18),G18,0)+IF(ISNUMBER(I18),I18,0)+IF(ISNUMBER(K18),K18,0)+IF(ISNUMBER(M18),M18,0)</f>
        <v>0</v>
      </c>
      <c r="O18" s="176">
        <f>IF(N18&gt;0,IF(N18-$O$11*NOTICE!$D$25&gt;0,N18-$O$11*NOTICE!$D$25,0),0)</f>
        <v>0</v>
      </c>
      <c r="P18" s="160" t="str">
        <f>TEXT(O18,"hh:mm")</f>
        <v>00:00</v>
      </c>
      <c r="Q18" s="9"/>
    </row>
    <row r="19" spans="1:17" ht="15.6" thickBot="1" x14ac:dyDescent="0.3">
      <c r="A19" s="2"/>
      <c r="B19" s="163" t="s">
        <v>66</v>
      </c>
      <c r="C19" s="163"/>
      <c r="D19" s="164" t="s">
        <v>66</v>
      </c>
      <c r="E19" s="164"/>
      <c r="F19" s="163" t="s">
        <v>66</v>
      </c>
      <c r="G19" s="163"/>
      <c r="H19" s="163" t="s">
        <v>66</v>
      </c>
      <c r="I19" s="163"/>
      <c r="J19" s="153" t="s">
        <v>66</v>
      </c>
      <c r="K19" s="153"/>
      <c r="L19" s="153" t="s">
        <v>66</v>
      </c>
      <c r="M19" s="153"/>
      <c r="N19" s="156"/>
      <c r="O19" s="176">
        <f>IF(N19&gt;0,IF(N19-$O$11*NOTICE!$D$25&gt;0,N19-$O$11*NOTICE!$D$25,0),0)</f>
        <v>0</v>
      </c>
      <c r="P19" s="161"/>
      <c r="Q19" s="9"/>
    </row>
    <row r="20" spans="1:17" ht="15.6" thickBot="1" x14ac:dyDescent="0.3">
      <c r="A20" s="2"/>
      <c r="B20" s="48" t="s">
        <v>82</v>
      </c>
      <c r="C20" s="12" t="s">
        <v>65</v>
      </c>
      <c r="D20" s="48" t="s">
        <v>82</v>
      </c>
      <c r="E20" s="12" t="s">
        <v>65</v>
      </c>
      <c r="F20" s="48" t="s">
        <v>82</v>
      </c>
      <c r="G20" s="12" t="s">
        <v>65</v>
      </c>
      <c r="H20" s="48" t="s">
        <v>82</v>
      </c>
      <c r="I20" s="12" t="s">
        <v>65</v>
      </c>
      <c r="J20" s="48" t="s">
        <v>82</v>
      </c>
      <c r="K20" s="12" t="s">
        <v>65</v>
      </c>
      <c r="L20" s="48" t="s">
        <v>82</v>
      </c>
      <c r="M20" s="12" t="s">
        <v>65</v>
      </c>
      <c r="N20" s="157"/>
      <c r="O20" s="15"/>
      <c r="P20" s="162"/>
      <c r="Q20" s="9"/>
    </row>
    <row r="21" spans="1:17" ht="15" x14ac:dyDescent="0.25">
      <c r="A21" s="2"/>
      <c r="B21" s="45">
        <f>B18+7</f>
        <v>45621</v>
      </c>
      <c r="C21" s="11" t="s">
        <v>65</v>
      </c>
      <c r="D21" s="46">
        <f>B21+1</f>
        <v>45622</v>
      </c>
      <c r="E21" s="10" t="s">
        <v>65</v>
      </c>
      <c r="F21" s="47">
        <f>D21+1</f>
        <v>45623</v>
      </c>
      <c r="G21" s="10" t="s">
        <v>65</v>
      </c>
      <c r="H21" s="47">
        <f>F21+1</f>
        <v>45624</v>
      </c>
      <c r="I21" s="10" t="s">
        <v>65</v>
      </c>
      <c r="J21" s="45">
        <f>H21+1</f>
        <v>45625</v>
      </c>
      <c r="K21" s="11" t="s">
        <v>65</v>
      </c>
      <c r="L21" s="45">
        <f>J21+1</f>
        <v>45626</v>
      </c>
      <c r="M21" s="11" t="s">
        <v>65</v>
      </c>
      <c r="N21" s="155">
        <f>IF(ISNUMBER(C21),C21,0)+IF(ISNUMBER(E21),E21,0)+IF(ISNUMBER(G21),G21,0)+IF(ISNUMBER(I21),I21,0)+IF(ISNUMBER(K21),K21,0)+IF(ISNUMBER(M21),M21,0)</f>
        <v>0</v>
      </c>
      <c r="O21" s="176">
        <f>IF(N21&gt;0,IF(N21-$O$11*NOTICE!$D$25&gt;0,N21-$O$11*NOTICE!$D$25,0),0)</f>
        <v>0</v>
      </c>
      <c r="P21" s="160" t="str">
        <f>TEXT(O21,"hh:mm")</f>
        <v>00:00</v>
      </c>
      <c r="Q21" s="9"/>
    </row>
    <row r="22" spans="1:17" ht="15.6" thickBot="1" x14ac:dyDescent="0.3">
      <c r="A22" s="2"/>
      <c r="B22" s="163" t="s">
        <v>66</v>
      </c>
      <c r="C22" s="163"/>
      <c r="D22" s="164" t="s">
        <v>66</v>
      </c>
      <c r="E22" s="164"/>
      <c r="F22" s="163" t="s">
        <v>66</v>
      </c>
      <c r="G22" s="163"/>
      <c r="H22" s="163" t="s">
        <v>66</v>
      </c>
      <c r="I22" s="163"/>
      <c r="J22" s="153" t="s">
        <v>66</v>
      </c>
      <c r="K22" s="153"/>
      <c r="L22" s="153" t="s">
        <v>66</v>
      </c>
      <c r="M22" s="153"/>
      <c r="N22" s="156"/>
      <c r="O22" s="176">
        <f>IF(N22&gt;0,IF(N22-$O$11*NOTICE!$D$25&gt;0,N22-$O$11*NOTICE!$D$25,0),0)</f>
        <v>0</v>
      </c>
      <c r="P22" s="161"/>
      <c r="Q22" s="9"/>
    </row>
    <row r="23" spans="1:17" ht="15.6" thickBot="1" x14ac:dyDescent="0.3">
      <c r="A23" s="2"/>
      <c r="B23" s="48" t="s">
        <v>82</v>
      </c>
      <c r="C23" s="12" t="s">
        <v>65</v>
      </c>
      <c r="D23" s="48" t="s">
        <v>82</v>
      </c>
      <c r="E23" s="12" t="s">
        <v>65</v>
      </c>
      <c r="F23" s="48" t="s">
        <v>82</v>
      </c>
      <c r="G23" s="12" t="s">
        <v>65</v>
      </c>
      <c r="H23" s="48" t="s">
        <v>82</v>
      </c>
      <c r="I23" s="12" t="s">
        <v>65</v>
      </c>
      <c r="J23" s="48" t="s">
        <v>82</v>
      </c>
      <c r="K23" s="12" t="s">
        <v>65</v>
      </c>
      <c r="L23" s="48" t="s">
        <v>82</v>
      </c>
      <c r="M23" s="12" t="s">
        <v>65</v>
      </c>
      <c r="N23" s="157"/>
      <c r="O23" s="15"/>
      <c r="P23" s="162"/>
      <c r="Q23" s="9"/>
    </row>
    <row r="24" spans="1:17" ht="15" x14ac:dyDescent="0.25">
      <c r="A24" s="2"/>
      <c r="B24" s="45">
        <f>B21+7</f>
        <v>45628</v>
      </c>
      <c r="C24" s="11" t="s">
        <v>65</v>
      </c>
      <c r="D24" s="46">
        <f>B24+1</f>
        <v>45629</v>
      </c>
      <c r="E24" s="10" t="s">
        <v>65</v>
      </c>
      <c r="F24" s="47">
        <f>D24+1</f>
        <v>45630</v>
      </c>
      <c r="G24" s="10" t="s">
        <v>65</v>
      </c>
      <c r="H24" s="47">
        <f>F24+1</f>
        <v>45631</v>
      </c>
      <c r="I24" s="10" t="s">
        <v>65</v>
      </c>
      <c r="J24" s="45">
        <f>H24+1</f>
        <v>45632</v>
      </c>
      <c r="K24" s="11" t="s">
        <v>65</v>
      </c>
      <c r="L24" s="45">
        <f>J24+1</f>
        <v>45633</v>
      </c>
      <c r="M24" s="11" t="s">
        <v>65</v>
      </c>
      <c r="N24" s="155">
        <f>IF(ISNUMBER(C24),C24,0)+IF(ISNUMBER(E24),E24,0)+IF(ISNUMBER(G24),G24,0)+IF(ISNUMBER(I24),I24,0)+IF(ISNUMBER(K24),K24,0)+IF(ISNUMBER(M24),M24,0)</f>
        <v>0</v>
      </c>
      <c r="O24" s="176">
        <f>IF(N24&gt;0,IF(N24-$O$11*NOTICE!$D$25&gt;0,N24-$O$11*NOTICE!$D$25,0),0)</f>
        <v>0</v>
      </c>
      <c r="P24" s="160" t="str">
        <f>TEXT(O24,"hh:mm")</f>
        <v>00:00</v>
      </c>
      <c r="Q24" s="9"/>
    </row>
    <row r="25" spans="1:17" ht="15.6" thickBot="1" x14ac:dyDescent="0.3">
      <c r="A25" s="2"/>
      <c r="B25" s="163" t="s">
        <v>66</v>
      </c>
      <c r="C25" s="163"/>
      <c r="D25" s="164" t="s">
        <v>66</v>
      </c>
      <c r="E25" s="164"/>
      <c r="F25" s="163" t="s">
        <v>66</v>
      </c>
      <c r="G25" s="163"/>
      <c r="H25" s="163" t="s">
        <v>66</v>
      </c>
      <c r="I25" s="163"/>
      <c r="J25" s="153" t="s">
        <v>66</v>
      </c>
      <c r="K25" s="153"/>
      <c r="L25" s="153" t="s">
        <v>66</v>
      </c>
      <c r="M25" s="153"/>
      <c r="N25" s="156"/>
      <c r="O25" s="176">
        <f>IF(N25&gt;0,IF(N25-$O$11*NOTICE!$D$25&gt;0,N25-$O$11*NOTICE!$D$25,0),0)</f>
        <v>0</v>
      </c>
      <c r="P25" s="161"/>
      <c r="Q25" s="9"/>
    </row>
    <row r="26" spans="1:17" ht="15.6" thickBot="1" x14ac:dyDescent="0.3">
      <c r="A26" s="2"/>
      <c r="B26" s="48" t="s">
        <v>82</v>
      </c>
      <c r="C26" s="12" t="s">
        <v>65</v>
      </c>
      <c r="D26" s="48" t="s">
        <v>82</v>
      </c>
      <c r="E26" s="12" t="s">
        <v>65</v>
      </c>
      <c r="F26" s="48" t="s">
        <v>82</v>
      </c>
      <c r="G26" s="12" t="s">
        <v>65</v>
      </c>
      <c r="H26" s="48" t="s">
        <v>82</v>
      </c>
      <c r="I26" s="12" t="s">
        <v>65</v>
      </c>
      <c r="J26" s="48" t="s">
        <v>82</v>
      </c>
      <c r="K26" s="12" t="s">
        <v>65</v>
      </c>
      <c r="L26" s="48" t="s">
        <v>82</v>
      </c>
      <c r="M26" s="12" t="s">
        <v>65</v>
      </c>
      <c r="N26" s="157"/>
      <c r="O26" s="15"/>
      <c r="P26" s="162"/>
      <c r="Q26" s="9"/>
    </row>
    <row r="27" spans="1:17" ht="15" x14ac:dyDescent="0.25">
      <c r="A27" s="2"/>
      <c r="B27" s="45">
        <f>B24+7</f>
        <v>45635</v>
      </c>
      <c r="C27" s="11" t="s">
        <v>65</v>
      </c>
      <c r="D27" s="46">
        <f>B27+1</f>
        <v>45636</v>
      </c>
      <c r="E27" s="10" t="s">
        <v>65</v>
      </c>
      <c r="F27" s="47">
        <f>D27+1</f>
        <v>45637</v>
      </c>
      <c r="G27" s="10" t="s">
        <v>65</v>
      </c>
      <c r="H27" s="47">
        <f>F27+1</f>
        <v>45638</v>
      </c>
      <c r="I27" s="10" t="s">
        <v>65</v>
      </c>
      <c r="J27" s="45">
        <f>H27+1</f>
        <v>45639</v>
      </c>
      <c r="K27" s="11" t="s">
        <v>65</v>
      </c>
      <c r="L27" s="45">
        <f>J27+1</f>
        <v>45640</v>
      </c>
      <c r="M27" s="11" t="s">
        <v>65</v>
      </c>
      <c r="N27" s="155">
        <f>IF(ISNUMBER(#REF!),#REF!,0)+IF(ISNUMBER(E27),E27,0)+IF(ISNUMBER(G27),G27,0)+IF(ISNUMBER(I27),I27,0)+IF(ISNUMBER(K27),K27,0)+IF(ISNUMBER(M27),M27,0)</f>
        <v>0</v>
      </c>
      <c r="O27" s="176">
        <f>IF(N27&gt;0,IF(N27-$O$11*NOTICE!$D$25&gt;0,N27-$O$11*NOTICE!$D$25,0),0)</f>
        <v>0</v>
      </c>
      <c r="P27" s="160" t="str">
        <f>TEXT(O27,"hh:mm")</f>
        <v>00:00</v>
      </c>
      <c r="Q27" s="9"/>
    </row>
    <row r="28" spans="1:17" ht="15.6" thickBot="1" x14ac:dyDescent="0.3">
      <c r="A28" s="2"/>
      <c r="B28" s="163" t="s">
        <v>66</v>
      </c>
      <c r="C28" s="163"/>
      <c r="D28" s="164" t="s">
        <v>66</v>
      </c>
      <c r="E28" s="164"/>
      <c r="F28" s="163" t="s">
        <v>66</v>
      </c>
      <c r="G28" s="163"/>
      <c r="H28" s="163" t="s">
        <v>66</v>
      </c>
      <c r="I28" s="163"/>
      <c r="J28" s="153" t="s">
        <v>66</v>
      </c>
      <c r="K28" s="153"/>
      <c r="L28" s="153" t="s">
        <v>66</v>
      </c>
      <c r="M28" s="153"/>
      <c r="N28" s="156"/>
      <c r="O28" s="176">
        <f>IF(N28&gt;0,IF(N28-$O$11*NOTICE!$D$25&gt;0,N28-$O$11*NOTICE!$D$25,0),0)</f>
        <v>0</v>
      </c>
      <c r="P28" s="161"/>
      <c r="Q28" s="9"/>
    </row>
    <row r="29" spans="1:17" ht="15.6" thickBot="1" x14ac:dyDescent="0.3">
      <c r="A29" s="2"/>
      <c r="B29" s="108" t="s">
        <v>82</v>
      </c>
      <c r="C29" s="109" t="s">
        <v>65</v>
      </c>
      <c r="D29" s="108" t="s">
        <v>82</v>
      </c>
      <c r="E29" s="109" t="s">
        <v>65</v>
      </c>
      <c r="F29" s="108" t="s">
        <v>82</v>
      </c>
      <c r="G29" s="109" t="s">
        <v>65</v>
      </c>
      <c r="H29" s="108" t="s">
        <v>82</v>
      </c>
      <c r="I29" s="109" t="s">
        <v>65</v>
      </c>
      <c r="J29" s="108" t="s">
        <v>82</v>
      </c>
      <c r="K29" s="109" t="s">
        <v>65</v>
      </c>
      <c r="L29" s="108" t="s">
        <v>82</v>
      </c>
      <c r="M29" s="109" t="s">
        <v>65</v>
      </c>
      <c r="N29" s="156"/>
      <c r="O29" s="15"/>
      <c r="P29" s="161"/>
      <c r="Q29" s="9"/>
    </row>
    <row r="30" spans="1:17" ht="15" x14ac:dyDescent="0.25">
      <c r="A30" s="2"/>
      <c r="B30" s="45">
        <f>B27+7</f>
        <v>45642</v>
      </c>
      <c r="C30" s="11" t="s">
        <v>65</v>
      </c>
      <c r="D30" s="46">
        <f>B30+1</f>
        <v>45643</v>
      </c>
      <c r="E30" s="10" t="s">
        <v>65</v>
      </c>
      <c r="F30" s="47">
        <f>D30+1</f>
        <v>45644</v>
      </c>
      <c r="G30" s="10" t="s">
        <v>65</v>
      </c>
      <c r="H30" s="47">
        <f>F30+1</f>
        <v>45645</v>
      </c>
      <c r="I30" s="10" t="s">
        <v>65</v>
      </c>
      <c r="J30" s="45">
        <f>H30+1</f>
        <v>45646</v>
      </c>
      <c r="K30" s="11" t="s">
        <v>65</v>
      </c>
      <c r="L30" s="45">
        <f>J30+1</f>
        <v>45647</v>
      </c>
      <c r="M30" s="11" t="s">
        <v>65</v>
      </c>
      <c r="N30" s="155">
        <f>IF(ISNUMBER(#REF!),#REF!,0)+IF(ISNUMBER(E30),E30,0)+IF(ISNUMBER(G30),G30,0)+IF(ISNUMBER(I30),I30,0)+IF(ISNUMBER(K30),K30,0)+IF(ISNUMBER(M30),M30,0)</f>
        <v>0</v>
      </c>
      <c r="O30" s="178">
        <f>IF(N30&gt;0,IF(N30-$O$11*NOTICE!$D$25&gt;0,N30-$O$11*NOTICE!$D$25,0),0)</f>
        <v>0</v>
      </c>
      <c r="P30" s="160" t="str">
        <f>TEXT(O30,"hh:mm")</f>
        <v>00:00</v>
      </c>
      <c r="Q30" s="9"/>
    </row>
    <row r="31" spans="1:17" ht="15.6" thickBot="1" x14ac:dyDescent="0.3">
      <c r="A31" s="2"/>
      <c r="B31" s="163" t="s">
        <v>66</v>
      </c>
      <c r="C31" s="163"/>
      <c r="D31" s="164" t="s">
        <v>66</v>
      </c>
      <c r="E31" s="164"/>
      <c r="F31" s="163" t="s">
        <v>66</v>
      </c>
      <c r="G31" s="163"/>
      <c r="H31" s="163" t="s">
        <v>66</v>
      </c>
      <c r="I31" s="163"/>
      <c r="J31" s="153" t="s">
        <v>66</v>
      </c>
      <c r="K31" s="153"/>
      <c r="L31" s="153" t="s">
        <v>66</v>
      </c>
      <c r="M31" s="153"/>
      <c r="N31" s="156"/>
      <c r="O31" s="176">
        <f>IF(N31&gt;0,IF(N31-$O$11*NOTICE!$D$25&gt;0,N31-$O$11*NOTICE!$D$25,0),0)</f>
        <v>0</v>
      </c>
      <c r="P31" s="161"/>
      <c r="Q31" s="9"/>
    </row>
    <row r="32" spans="1:17" ht="15.6" thickBot="1" x14ac:dyDescent="0.3">
      <c r="A32" s="2"/>
      <c r="B32" s="110" t="s">
        <v>82</v>
      </c>
      <c r="C32" s="13" t="s">
        <v>65</v>
      </c>
      <c r="D32" s="110" t="s">
        <v>82</v>
      </c>
      <c r="E32" s="13" t="s">
        <v>65</v>
      </c>
      <c r="F32" s="110" t="s">
        <v>82</v>
      </c>
      <c r="G32" s="13" t="s">
        <v>65</v>
      </c>
      <c r="H32" s="110" t="s">
        <v>82</v>
      </c>
      <c r="I32" s="13" t="s">
        <v>65</v>
      </c>
      <c r="J32" s="110" t="s">
        <v>82</v>
      </c>
      <c r="K32" s="13" t="s">
        <v>65</v>
      </c>
      <c r="L32" s="110" t="s">
        <v>82</v>
      </c>
      <c r="M32" s="13" t="s">
        <v>65</v>
      </c>
      <c r="N32" s="157"/>
      <c r="O32" s="99"/>
      <c r="P32" s="162"/>
      <c r="Q32" s="9"/>
    </row>
    <row r="33" spans="1:17" ht="15.6" thickBot="1" x14ac:dyDescent="0.3">
      <c r="A33" s="2"/>
      <c r="B33" s="165"/>
      <c r="C33" s="165"/>
      <c r="D33" s="165"/>
      <c r="E33" s="165"/>
      <c r="F33" s="165"/>
      <c r="G33" s="165"/>
      <c r="H33" s="165"/>
      <c r="I33" s="165"/>
      <c r="J33" s="165"/>
      <c r="K33" s="165"/>
      <c r="L33" s="165"/>
      <c r="M33" s="165"/>
      <c r="N33" s="165"/>
      <c r="O33" s="165"/>
      <c r="P33" s="165"/>
      <c r="Q33" s="9"/>
    </row>
    <row r="34" spans="1:17" ht="30.6" thickBot="1" x14ac:dyDescent="0.3">
      <c r="A34" s="2"/>
      <c r="B34" s="177" t="s">
        <v>67</v>
      </c>
      <c r="C34" s="177"/>
      <c r="D34" s="177"/>
      <c r="E34" s="177"/>
      <c r="F34" s="177"/>
      <c r="G34" s="177"/>
      <c r="H34" s="177"/>
      <c r="I34" s="177"/>
      <c r="J34" s="177"/>
      <c r="K34" s="177"/>
      <c r="L34" s="177"/>
      <c r="M34" s="177"/>
      <c r="N34" s="112" t="s">
        <v>68</v>
      </c>
      <c r="O34" s="6"/>
      <c r="P34" s="5">
        <f>SUM(O12:O32)</f>
        <v>0</v>
      </c>
      <c r="Q34" s="9"/>
    </row>
    <row r="35" spans="1:17" ht="15.6" thickBot="1" x14ac:dyDescent="0.3">
      <c r="A35" s="2"/>
      <c r="B35" s="177"/>
      <c r="C35" s="177"/>
      <c r="D35" s="177"/>
      <c r="E35" s="177"/>
      <c r="F35" s="177"/>
      <c r="G35" s="177"/>
      <c r="H35" s="177"/>
      <c r="I35" s="177"/>
      <c r="J35" s="177"/>
      <c r="K35" s="177"/>
      <c r="L35" s="177"/>
      <c r="M35" s="177"/>
      <c r="N35" s="113" t="s">
        <v>69</v>
      </c>
      <c r="O35" s="7"/>
      <c r="P35" s="8">
        <f>P34+'Période 1'!P34</f>
        <v>0</v>
      </c>
      <c r="Q35" s="9"/>
    </row>
    <row r="36" spans="1:17" ht="154.5" customHeight="1" x14ac:dyDescent="0.25">
      <c r="A36" s="2"/>
      <c r="B36" s="9"/>
      <c r="C36" s="9"/>
      <c r="D36" s="9"/>
      <c r="E36" s="9"/>
      <c r="F36" s="9"/>
      <c r="G36" s="9"/>
      <c r="H36" s="9"/>
      <c r="I36" s="9"/>
      <c r="J36" s="9"/>
      <c r="K36" s="9"/>
      <c r="L36" s="9"/>
      <c r="M36" s="9"/>
      <c r="N36" s="9"/>
      <c r="O36" s="9"/>
      <c r="P36" s="9"/>
      <c r="Q36" s="2"/>
    </row>
  </sheetData>
  <sheetProtection algorithmName="SHA-512" hashValue="RLleLnhjSSZaTmHvIFye66qOkt5NhdorcvMwZnq1kR0yAjxO0DclWJFbreyoATyAdh28NB7SEjwgFyCxKsdbIA==" saltValue="fVzkToSiE25lsY3uaCY+Rg==" spinCount="100000" sheet="1" objects="1" scenarios="1"/>
  <mergeCells count="79">
    <mergeCell ref="D2:E2"/>
    <mergeCell ref="J2:N2"/>
    <mergeCell ref="D3:E3"/>
    <mergeCell ref="J3:N3"/>
    <mergeCell ref="D4:E4"/>
    <mergeCell ref="B6:P6"/>
    <mergeCell ref="B11:C11"/>
    <mergeCell ref="D11:E11"/>
    <mergeCell ref="F11:G11"/>
    <mergeCell ref="H11:I11"/>
    <mergeCell ref="J11:K11"/>
    <mergeCell ref="L11:M11"/>
    <mergeCell ref="B13:C13"/>
    <mergeCell ref="D13:E13"/>
    <mergeCell ref="F13:G13"/>
    <mergeCell ref="H13:I13"/>
    <mergeCell ref="J13:K13"/>
    <mergeCell ref="P18:P20"/>
    <mergeCell ref="B16:C16"/>
    <mergeCell ref="D16:E16"/>
    <mergeCell ref="F16:G16"/>
    <mergeCell ref="H16:I16"/>
    <mergeCell ref="J16:K16"/>
    <mergeCell ref="O18:O19"/>
    <mergeCell ref="B19:C19"/>
    <mergeCell ref="D19:E19"/>
    <mergeCell ref="F19:G19"/>
    <mergeCell ref="H19:I19"/>
    <mergeCell ref="J19:K19"/>
    <mergeCell ref="L19:M19"/>
    <mergeCell ref="N18:N20"/>
    <mergeCell ref="P12:P14"/>
    <mergeCell ref="O15:O16"/>
    <mergeCell ref="L16:M16"/>
    <mergeCell ref="N15:N17"/>
    <mergeCell ref="P15:P17"/>
    <mergeCell ref="O12:O13"/>
    <mergeCell ref="L13:M13"/>
    <mergeCell ref="N12:N14"/>
    <mergeCell ref="O21:O22"/>
    <mergeCell ref="B22:C22"/>
    <mergeCell ref="D22:E22"/>
    <mergeCell ref="F22:G22"/>
    <mergeCell ref="H22:I22"/>
    <mergeCell ref="J22:K22"/>
    <mergeCell ref="L22:M22"/>
    <mergeCell ref="N21:N23"/>
    <mergeCell ref="B33:P33"/>
    <mergeCell ref="B34:M34"/>
    <mergeCell ref="B35:M35"/>
    <mergeCell ref="P24:P26"/>
    <mergeCell ref="O24:O25"/>
    <mergeCell ref="B25:C25"/>
    <mergeCell ref="D25:E25"/>
    <mergeCell ref="N30:N32"/>
    <mergeCell ref="O30:O31"/>
    <mergeCell ref="P30:P32"/>
    <mergeCell ref="B31:C31"/>
    <mergeCell ref="D31:E31"/>
    <mergeCell ref="F31:G31"/>
    <mergeCell ref="H31:I31"/>
    <mergeCell ref="J31:K31"/>
    <mergeCell ref="L31:M31"/>
    <mergeCell ref="H5:J5"/>
    <mergeCell ref="N27:N29"/>
    <mergeCell ref="O27:O28"/>
    <mergeCell ref="P27:P29"/>
    <mergeCell ref="B28:C28"/>
    <mergeCell ref="D28:E28"/>
    <mergeCell ref="F28:G28"/>
    <mergeCell ref="H28:I28"/>
    <mergeCell ref="J28:K28"/>
    <mergeCell ref="L28:M28"/>
    <mergeCell ref="F25:G25"/>
    <mergeCell ref="H25:I25"/>
    <mergeCell ref="J25:K25"/>
    <mergeCell ref="L25:M25"/>
    <mergeCell ref="N24:N26"/>
    <mergeCell ref="P21:P23"/>
  </mergeCells>
  <dataValidations count="4">
    <dataValidation type="time" allowBlank="1" showErrorMessage="1" error="Soit le format horaire n'est pas respecté, soit l'horaire saisi est impossible pour une journée." sqref="K14:K15 I14:I15 E29:E30 G14:G15 E14:E15 K17:K18 M17:M18 C17:C18 E17:E18 G17:G18 K20:K21 M20:M21 C20:C21 E20:E21 G20:G21 M23:M24 C23:C24 E23:E24 G23:G24 I23:I24 M32 C32 G32 I32 I17:I18 E26:E27 E32 C12 K23:K24 I20:I21 K12 M15 E12 G12 I12 I29:I30 G29:G30 C29:C30 M29:M30 K29:K30 K32 K26:K27 M26:M27 C26:C27 G26:G27 I26:I27 C14 M12" xr:uid="{00000000-0002-0000-0300-000000000000}">
      <formula1>0</formula1>
      <formula2>0.416666666666667</formula2>
    </dataValidation>
    <dataValidation type="list" operator="equal" allowBlank="1" showErrorMessage="1" sqref="I13 I19 C16 I22 C19 I25 C22 C25 I16 M13 C31 I31 C28 I28" xr:uid="{00000000-0002-0000-0300-000001000000}">
      <formula1>LISTE</formula1>
      <formula2>0</formula2>
    </dataValidation>
    <dataValidation type="list" allowBlank="1" showInputMessage="1" showErrorMessage="1" sqref="L14 B14 D14 H14 J14 F14 L17 B17 D17 H17 J17 F17 L20 B20 D20 H20 J20 F20 L23 B23 D23 H23 J23 F23 D26 H26 J26 F26 L26 F32 L32 B32 D32 H32 J32 B26 F29 L29 B29 D29 H29 J29" xr:uid="{00000000-0002-0000-0300-000002000000}">
      <formula1>$Z$12:$Z$15</formula1>
    </dataValidation>
    <dataValidation type="custom" allowBlank="1" showErrorMessage="1" error="Soit le format horaire n'est pas respecté, soit l'horaire saisi est impossible pour une journée." sqref="M14 C15" xr:uid="{D5993126-D2FE-4638-A373-90E7290AA692}">
      <formula1>"FERIE"</formula1>
    </dataValidation>
  </dataValidations>
  <pageMargins left="0.78749999999999998" right="0.78749999999999998" top="1.0249999999999999" bottom="1.0249999999999999" header="0.78749999999999998" footer="0.78749999999999998"/>
  <pageSetup paperSize="9" firstPageNumber="0" orientation="portrait" r:id="rId1"/>
  <headerFooter>
    <oddHeader>&amp;C&amp;A</oddHeader>
    <oddFooter>&amp;CPage &amp;P</oddFooter>
  </headerFooter>
  <drawing r:id="rId2"/>
  <extLst>
    <ext xmlns:x14="http://schemas.microsoft.com/office/spreadsheetml/2009/9/main" uri="{CCE6A557-97BC-4b89-ADB6-D9C93CAAB3DF}">
      <x14:dataValidations xmlns:xm="http://schemas.microsoft.com/office/excel/2006/main" count="2">
        <x14:dataValidation type="list" operator="equal" allowBlank="1" showErrorMessage="1" xr:uid="{00000000-0002-0000-0300-000003000000}">
          <x14:formula1>
            <xm:f>NOTICE!$O$8:$O$43</xm:f>
          </x14:formula1>
          <x14:formula2>
            <xm:f>0</xm:f>
          </x14:formula2>
          <xm:sqref>J13 F16 D16 J16 H16 L16 H13 D19 F19 H19 J19 L19 B16 D22 F22 H22 J22 L22 B19 D25 F25 H25 J25 L25 B22 B25 B13 D13 F13 D31 F31 H31 J31 L31 B31 D28 F28 H28 J28 L28 B28</xm:sqref>
        </x14:dataValidation>
        <x14:dataValidation type="list" showInputMessage="1" showErrorMessage="1" xr:uid="{00000000-0002-0000-0300-000004000000}">
          <x14:formula1>
            <xm:f>Etat_108h!$Q$8:$Q$12</xm:f>
          </x14:formula1>
          <xm:sqref>B14 D14 F14 H14 J14 L14 B17 D17 F17 H17 J17 L17 B20 D20 F20 H20 J20 L20 B23 D23 F23 H23 J23 L23 F26 H26 J26 L26 B26 L32 B32 D32 F32 H32 J32 D26 L29 B29 D29 F29 H29 J29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dimension ref="A1:AA30"/>
  <sheetViews>
    <sheetView showGridLines="0" showRowColHeaders="0" topLeftCell="A10" zoomScaleNormal="100" workbookViewId="0">
      <selection activeCell="L30" sqref="L30"/>
    </sheetView>
  </sheetViews>
  <sheetFormatPr baseColWidth="10" defaultColWidth="9.109375" defaultRowHeight="13.2" x14ac:dyDescent="0.25"/>
  <cols>
    <col min="1" max="1" width="17.5546875" style="1" customWidth="1"/>
    <col min="2" max="2" width="11.6640625" style="1" customWidth="1"/>
    <col min="3" max="3" width="11.44140625" style="1" customWidth="1"/>
    <col min="4" max="7" width="10" style="1"/>
    <col min="8" max="8" width="11.5546875" style="1" customWidth="1"/>
    <col min="9" max="9" width="10.88671875" style="1" customWidth="1"/>
    <col min="10" max="13" width="10" style="1"/>
    <col min="14" max="14" width="20.109375" style="1" customWidth="1"/>
    <col min="15" max="15" width="0" style="1" hidden="1"/>
    <col min="16" max="16" width="18.109375" style="1" customWidth="1"/>
    <col min="17" max="17" width="25.33203125" style="1" customWidth="1"/>
    <col min="18" max="24" width="9.109375" style="1"/>
    <col min="25" max="25" width="2.5546875" style="1" customWidth="1"/>
    <col min="26" max="26" width="16.44140625" style="1" customWidth="1"/>
    <col min="27" max="16384" width="9.109375" style="1"/>
  </cols>
  <sheetData>
    <row r="1" spans="1:27" ht="15" x14ac:dyDescent="0.25">
      <c r="A1" s="2"/>
      <c r="B1" s="2"/>
      <c r="C1" s="2"/>
      <c r="D1" s="2"/>
      <c r="E1" s="2"/>
      <c r="F1" s="2"/>
      <c r="G1" s="2"/>
      <c r="H1" s="2"/>
      <c r="I1" s="2"/>
      <c r="J1" s="2"/>
      <c r="K1" s="2"/>
      <c r="L1" s="2"/>
      <c r="M1" s="2"/>
      <c r="N1" s="2"/>
      <c r="O1" s="2"/>
      <c r="P1" s="2"/>
      <c r="Q1" s="2"/>
    </row>
    <row r="2" spans="1:27" ht="15.6" x14ac:dyDescent="0.25">
      <c r="A2" s="2"/>
      <c r="B2" s="62" t="s">
        <v>1</v>
      </c>
      <c r="C2" s="4" t="s">
        <v>2</v>
      </c>
      <c r="D2" s="171">
        <f>NOTICE!D6</f>
        <v>0</v>
      </c>
      <c r="E2" s="171"/>
      <c r="F2" s="3"/>
      <c r="G2" s="62" t="s">
        <v>6</v>
      </c>
      <c r="H2" s="3"/>
      <c r="I2" s="3"/>
      <c r="J2" s="116">
        <f>NOTICE!D9</f>
        <v>0</v>
      </c>
      <c r="K2" s="116"/>
      <c r="L2" s="116"/>
      <c r="M2" s="116"/>
      <c r="N2" s="116"/>
      <c r="O2" s="3"/>
      <c r="P2" s="3"/>
      <c r="Q2" s="2"/>
    </row>
    <row r="3" spans="1:27" ht="15.6" x14ac:dyDescent="0.25">
      <c r="A3" s="2"/>
      <c r="B3" s="62" t="s">
        <v>3</v>
      </c>
      <c r="C3" s="4" t="s">
        <v>2</v>
      </c>
      <c r="D3" s="171">
        <f>NOTICE!D7</f>
        <v>0</v>
      </c>
      <c r="E3" s="171"/>
      <c r="F3" s="3"/>
      <c r="G3" s="62" t="s">
        <v>7</v>
      </c>
      <c r="H3" s="3"/>
      <c r="I3" s="3"/>
      <c r="J3" s="116">
        <f>NOTICE!D10</f>
        <v>0</v>
      </c>
      <c r="K3" s="116"/>
      <c r="L3" s="116"/>
      <c r="M3" s="116"/>
      <c r="N3" s="116"/>
      <c r="O3" s="3"/>
      <c r="P3" s="3"/>
      <c r="Q3" s="2"/>
    </row>
    <row r="4" spans="1:27" ht="16.2" thickBot="1" x14ac:dyDescent="0.3">
      <c r="A4" s="2"/>
      <c r="B4" s="62" t="s">
        <v>4</v>
      </c>
      <c r="C4" s="4" t="s">
        <v>2</v>
      </c>
      <c r="D4" s="172">
        <f>NOTICE!D8</f>
        <v>0</v>
      </c>
      <c r="E4" s="172"/>
      <c r="F4" s="17"/>
      <c r="G4" s="17"/>
      <c r="H4" s="3"/>
      <c r="I4" s="3"/>
      <c r="J4" s="3"/>
      <c r="K4" s="3"/>
      <c r="L4" s="3"/>
      <c r="M4" s="3"/>
      <c r="N4" s="3"/>
      <c r="O4" s="3"/>
      <c r="P4" s="3"/>
      <c r="Q4" s="2"/>
    </row>
    <row r="5" spans="1:27" ht="16.2" thickBot="1" x14ac:dyDescent="0.35">
      <c r="A5" s="2"/>
      <c r="B5" s="17"/>
      <c r="C5" s="4"/>
      <c r="D5" s="39"/>
      <c r="E5" s="39"/>
      <c r="F5" s="17"/>
      <c r="G5" s="17"/>
      <c r="H5" s="173" t="s">
        <v>94</v>
      </c>
      <c r="I5" s="174"/>
      <c r="J5" s="175"/>
      <c r="K5" s="3"/>
      <c r="L5" s="3"/>
      <c r="M5" s="3"/>
      <c r="N5" s="3"/>
      <c r="O5" s="3"/>
      <c r="P5" s="3"/>
      <c r="Q5" s="2"/>
    </row>
    <row r="6" spans="1:27" ht="15" x14ac:dyDescent="0.25">
      <c r="A6" s="2"/>
      <c r="B6" s="116"/>
      <c r="C6" s="116"/>
      <c r="D6" s="116"/>
      <c r="E6" s="116"/>
      <c r="F6" s="116"/>
      <c r="G6" s="116"/>
      <c r="H6" s="116"/>
      <c r="I6" s="116"/>
      <c r="J6" s="116"/>
      <c r="K6" s="116"/>
      <c r="L6" s="116"/>
      <c r="M6" s="116"/>
      <c r="N6" s="116"/>
      <c r="O6" s="116"/>
      <c r="P6" s="116"/>
      <c r="Q6" s="2"/>
    </row>
    <row r="7" spans="1:27" ht="17.399999999999999" x14ac:dyDescent="0.25">
      <c r="A7" s="2"/>
      <c r="B7" s="4"/>
      <c r="C7" s="40"/>
      <c r="D7" s="40"/>
      <c r="E7" s="40"/>
      <c r="F7" s="40"/>
      <c r="G7" s="40"/>
      <c r="H7" s="41" t="s">
        <v>56</v>
      </c>
      <c r="I7" s="40"/>
      <c r="J7" s="4"/>
      <c r="K7" s="4"/>
      <c r="L7" s="4"/>
      <c r="M7" s="4"/>
      <c r="N7" s="4"/>
      <c r="O7" s="4"/>
      <c r="P7" s="4"/>
      <c r="Q7" s="2"/>
    </row>
    <row r="8" spans="1:27" ht="18" x14ac:dyDescent="0.25">
      <c r="A8" s="2"/>
      <c r="B8" s="4"/>
      <c r="C8" s="40"/>
      <c r="D8" s="40"/>
      <c r="E8" s="40"/>
      <c r="F8" s="40"/>
      <c r="G8" s="40"/>
      <c r="H8" s="42" t="s">
        <v>57</v>
      </c>
      <c r="I8" s="40"/>
      <c r="J8" s="4"/>
      <c r="K8" s="4"/>
      <c r="L8" s="4"/>
      <c r="M8" s="4"/>
      <c r="N8" s="4"/>
      <c r="O8" s="4"/>
      <c r="P8" s="4"/>
      <c r="Q8" s="2"/>
    </row>
    <row r="9" spans="1:27" ht="18" x14ac:dyDescent="0.25">
      <c r="A9" s="2"/>
      <c r="B9" s="4"/>
      <c r="C9" s="4"/>
      <c r="D9" s="4"/>
      <c r="E9" s="4"/>
      <c r="F9" s="4"/>
      <c r="G9" s="4"/>
      <c r="H9" s="42" t="s">
        <v>58</v>
      </c>
      <c r="I9" s="4"/>
      <c r="J9" s="4"/>
      <c r="K9" s="4"/>
      <c r="L9" s="4"/>
      <c r="M9" s="4"/>
      <c r="N9" s="4"/>
      <c r="O9" s="4"/>
      <c r="P9" s="4"/>
      <c r="Q9" s="2"/>
    </row>
    <row r="10" spans="1:27" ht="15.6" thickBot="1" x14ac:dyDescent="0.3">
      <c r="A10" s="2"/>
      <c r="B10" s="100">
        <v>1</v>
      </c>
      <c r="C10" s="100"/>
      <c r="D10" s="100">
        <v>2</v>
      </c>
      <c r="E10" s="100"/>
      <c r="F10" s="100">
        <v>3</v>
      </c>
      <c r="G10" s="100"/>
      <c r="H10" s="100">
        <v>4</v>
      </c>
      <c r="I10" s="100"/>
      <c r="J10" s="100">
        <v>5</v>
      </c>
      <c r="K10" s="100"/>
      <c r="L10" s="100">
        <v>6</v>
      </c>
      <c r="M10" s="100"/>
      <c r="N10" s="101">
        <f>NOTICE!E30</f>
        <v>45663</v>
      </c>
      <c r="O10" s="98"/>
      <c r="P10" s="98"/>
      <c r="Q10" s="2"/>
    </row>
    <row r="11" spans="1:27" ht="57" customHeight="1" thickBot="1" x14ac:dyDescent="0.3">
      <c r="A11" s="2"/>
      <c r="B11" s="169" t="s">
        <v>59</v>
      </c>
      <c r="C11" s="170"/>
      <c r="D11" s="168" t="s">
        <v>60</v>
      </c>
      <c r="E11" s="168"/>
      <c r="F11" s="169" t="s">
        <v>61</v>
      </c>
      <c r="G11" s="170"/>
      <c r="H11" s="168" t="s">
        <v>62</v>
      </c>
      <c r="I11" s="168"/>
      <c r="J11" s="169" t="s">
        <v>63</v>
      </c>
      <c r="K11" s="170"/>
      <c r="L11" s="168" t="s">
        <v>64</v>
      </c>
      <c r="M11" s="168"/>
      <c r="N11" s="107" t="s">
        <v>78</v>
      </c>
      <c r="O11" s="114">
        <v>1</v>
      </c>
      <c r="P11" s="106" t="s">
        <v>79</v>
      </c>
      <c r="Q11" s="2"/>
    </row>
    <row r="12" spans="1:27" ht="15.6" x14ac:dyDescent="0.3">
      <c r="A12" s="2"/>
      <c r="B12" s="102">
        <f>IF(WEEKDAY($N$10,2)=B10,$N$10,"")</f>
        <v>45663</v>
      </c>
      <c r="C12" s="103" t="s">
        <v>65</v>
      </c>
      <c r="D12" s="102">
        <f>IF(WEEKDAY($N$10,2)=D10,$N$10,IF(B12&lt;&gt;"",B12+1,""))</f>
        <v>45664</v>
      </c>
      <c r="E12" s="103" t="s">
        <v>65</v>
      </c>
      <c r="F12" s="102">
        <f>IF(WEEKDAY($N$10,2)=F10,$N$10,IF(D12&lt;&gt;"",D12+1,""))</f>
        <v>45665</v>
      </c>
      <c r="G12" s="103" t="s">
        <v>65</v>
      </c>
      <c r="H12" s="102">
        <f>IF(WEEKDAY($N$10,2)=H10,$N$10,IF(F12&lt;&gt;"",F12+1,""))</f>
        <v>45666</v>
      </c>
      <c r="I12" s="103" t="s">
        <v>65</v>
      </c>
      <c r="J12" s="102">
        <f>IF(WEEKDAY($N$10,2)=J10,$N$10,IF(H12&lt;&gt;"",H12+1,""))</f>
        <v>45667</v>
      </c>
      <c r="K12" s="103" t="s">
        <v>65</v>
      </c>
      <c r="L12" s="102">
        <f>IF(WEEKDAY($N$10,2)=L10,$N$10,IF(J12&lt;&gt;"",J12+1,""))</f>
        <v>45668</v>
      </c>
      <c r="M12" s="103" t="s">
        <v>65</v>
      </c>
      <c r="N12" s="156">
        <f>IF(ISNUMBER(C12),C12,0)+IF(ISNUMBER(E12),E12,0)+IF(ISNUMBER(G12),G12,0)+IF(ISNUMBER(I12),I12,0)+IF(ISNUMBER(K12),K12,0)+IF(ISNUMBER(M12),M12,0)</f>
        <v>0</v>
      </c>
      <c r="O12" s="176">
        <f>IF(N12&gt;0,IF(N12-$O$11*NOTICE!$D$25&gt;0,N12-$O$11*NOTICE!$D$25,0),0)</f>
        <v>0</v>
      </c>
      <c r="P12" s="161" t="str">
        <f>TEXT(O12,"hh:mm")</f>
        <v>00:00</v>
      </c>
      <c r="Q12" s="2"/>
      <c r="Z12" s="64" t="s">
        <v>70</v>
      </c>
      <c r="AA12" s="35">
        <f>SUMIFS(C14:M29,B14:L29,"APC")</f>
        <v>0</v>
      </c>
    </row>
    <row r="13" spans="1:27" ht="15.6" thickBot="1" x14ac:dyDescent="0.3">
      <c r="A13" s="2"/>
      <c r="B13" s="164" t="s">
        <v>66</v>
      </c>
      <c r="C13" s="164"/>
      <c r="D13" s="164" t="s">
        <v>66</v>
      </c>
      <c r="E13" s="164"/>
      <c r="F13" s="163" t="s">
        <v>66</v>
      </c>
      <c r="G13" s="163"/>
      <c r="H13" s="163" t="s">
        <v>66</v>
      </c>
      <c r="I13" s="163"/>
      <c r="J13" s="153" t="s">
        <v>66</v>
      </c>
      <c r="K13" s="153"/>
      <c r="L13" s="153" t="s">
        <v>66</v>
      </c>
      <c r="M13" s="153"/>
      <c r="N13" s="156"/>
      <c r="O13" s="176">
        <f>IF(N13&gt;0,IF(N13-$O$11*NOTICE!$D$25&gt;0,N13-$O$11*NOTICE!$D$25,0),0)</f>
        <v>0</v>
      </c>
      <c r="P13" s="161"/>
      <c r="Q13" s="2"/>
      <c r="Z13" s="65" t="s">
        <v>74</v>
      </c>
      <c r="AA13" s="35">
        <f>SUMIFS(C14:M29,B14:L29,"Formation")</f>
        <v>0</v>
      </c>
    </row>
    <row r="14" spans="1:27" ht="15.6" thickBot="1" x14ac:dyDescent="0.3">
      <c r="A14" s="2"/>
      <c r="B14" s="48" t="s">
        <v>82</v>
      </c>
      <c r="C14" s="12" t="s">
        <v>65</v>
      </c>
      <c r="D14" s="48" t="s">
        <v>82</v>
      </c>
      <c r="E14" s="12" t="s">
        <v>65</v>
      </c>
      <c r="F14" s="48" t="s">
        <v>82</v>
      </c>
      <c r="G14" s="12" t="s">
        <v>65</v>
      </c>
      <c r="H14" s="48" t="s">
        <v>82</v>
      </c>
      <c r="I14" s="12" t="s">
        <v>65</v>
      </c>
      <c r="J14" s="48" t="s">
        <v>82</v>
      </c>
      <c r="K14" s="12" t="s">
        <v>65</v>
      </c>
      <c r="L14" s="48" t="s">
        <v>82</v>
      </c>
      <c r="M14" s="12" t="s">
        <v>65</v>
      </c>
      <c r="N14" s="157"/>
      <c r="O14" s="15"/>
      <c r="P14" s="162"/>
      <c r="Q14" s="2"/>
      <c r="Z14" s="66" t="s">
        <v>75</v>
      </c>
      <c r="AA14" s="35">
        <f>SUMIFS(C14:M29,B14:L29,"Conseil ecole")</f>
        <v>0</v>
      </c>
    </row>
    <row r="15" spans="1:27" ht="15" x14ac:dyDescent="0.25">
      <c r="A15" s="2"/>
      <c r="B15" s="45">
        <f>L12+2</f>
        <v>45670</v>
      </c>
      <c r="C15" s="11" t="s">
        <v>65</v>
      </c>
      <c r="D15" s="46">
        <f>B15+1</f>
        <v>45671</v>
      </c>
      <c r="E15" s="10" t="s">
        <v>65</v>
      </c>
      <c r="F15" s="47">
        <f>D15+1</f>
        <v>45672</v>
      </c>
      <c r="G15" s="10" t="s">
        <v>65</v>
      </c>
      <c r="H15" s="47">
        <f>F15+1</f>
        <v>45673</v>
      </c>
      <c r="I15" s="10" t="s">
        <v>65</v>
      </c>
      <c r="J15" s="45">
        <f>H15+1</f>
        <v>45674</v>
      </c>
      <c r="K15" s="11" t="s">
        <v>65</v>
      </c>
      <c r="L15" s="45">
        <f>J15+1</f>
        <v>45675</v>
      </c>
      <c r="M15" s="11" t="s">
        <v>65</v>
      </c>
      <c r="N15" s="155">
        <f>IF(ISNUMBER(C15),C15,0)+IF(ISNUMBER(E15),E15,0)+IF(ISNUMBER(G15),G15,0)+IF(ISNUMBER(I15),I15,0)+IF(ISNUMBER(K15),K15,0)+IF(ISNUMBER(M15),M15,0)</f>
        <v>0</v>
      </c>
      <c r="O15" s="176">
        <f>IF(N15&gt;0,IF(N15-$O$11*NOTICE!$D$25&gt;0,N15-$O$11*NOTICE!$D$25,0),0)</f>
        <v>0</v>
      </c>
      <c r="P15" s="160" t="str">
        <f>TEXT(O15,"hh:mm")</f>
        <v>00:00</v>
      </c>
      <c r="Q15" s="9"/>
      <c r="Z15" s="66" t="s">
        <v>73</v>
      </c>
      <c r="AA15" s="35">
        <f>SUMIFS(C14:M29,B14:L29,"autres")</f>
        <v>0</v>
      </c>
    </row>
    <row r="16" spans="1:27" ht="15.6" thickBot="1" x14ac:dyDescent="0.3">
      <c r="A16" s="2"/>
      <c r="B16" s="163" t="s">
        <v>66</v>
      </c>
      <c r="C16" s="163"/>
      <c r="D16" s="164" t="s">
        <v>66</v>
      </c>
      <c r="E16" s="164"/>
      <c r="F16" s="163" t="s">
        <v>66</v>
      </c>
      <c r="G16" s="163"/>
      <c r="H16" s="163" t="s">
        <v>66</v>
      </c>
      <c r="I16" s="163"/>
      <c r="J16" s="153" t="s">
        <v>66</v>
      </c>
      <c r="K16" s="153"/>
      <c r="L16" s="153" t="s">
        <v>66</v>
      </c>
      <c r="M16" s="153"/>
      <c r="N16" s="156"/>
      <c r="O16" s="176">
        <f>IF(N16&gt;0,IF(N16-$O$11*NOTICE!$D$25&gt;0,N16-$O$11*NOTICE!$D$25,0),0)</f>
        <v>0</v>
      </c>
      <c r="P16" s="161"/>
      <c r="Q16" s="49"/>
    </row>
    <row r="17" spans="1:17" ht="15.6" thickBot="1" x14ac:dyDescent="0.3">
      <c r="A17" s="2"/>
      <c r="B17" s="48" t="s">
        <v>82</v>
      </c>
      <c r="C17" s="12" t="s">
        <v>65</v>
      </c>
      <c r="D17" s="48" t="s">
        <v>82</v>
      </c>
      <c r="E17" s="12" t="s">
        <v>65</v>
      </c>
      <c r="F17" s="48" t="s">
        <v>82</v>
      </c>
      <c r="G17" s="12" t="s">
        <v>65</v>
      </c>
      <c r="H17" s="48" t="s">
        <v>82</v>
      </c>
      <c r="I17" s="12" t="s">
        <v>65</v>
      </c>
      <c r="J17" s="48" t="s">
        <v>82</v>
      </c>
      <c r="K17" s="12" t="s">
        <v>65</v>
      </c>
      <c r="L17" s="48" t="s">
        <v>82</v>
      </c>
      <c r="M17" s="12" t="s">
        <v>65</v>
      </c>
      <c r="N17" s="157"/>
      <c r="O17" s="15"/>
      <c r="P17" s="162"/>
      <c r="Q17" s="49"/>
    </row>
    <row r="18" spans="1:17" ht="15" x14ac:dyDescent="0.25">
      <c r="A18" s="2"/>
      <c r="B18" s="45">
        <f>B15+7</f>
        <v>45677</v>
      </c>
      <c r="C18" s="11" t="s">
        <v>65</v>
      </c>
      <c r="D18" s="46">
        <f>B18+1</f>
        <v>45678</v>
      </c>
      <c r="E18" s="10" t="s">
        <v>65</v>
      </c>
      <c r="F18" s="47">
        <f>D18+1</f>
        <v>45679</v>
      </c>
      <c r="G18" s="10" t="s">
        <v>65</v>
      </c>
      <c r="H18" s="47">
        <f>F18+1</f>
        <v>45680</v>
      </c>
      <c r="I18" s="10" t="s">
        <v>65</v>
      </c>
      <c r="J18" s="45">
        <f>H18+1</f>
        <v>45681</v>
      </c>
      <c r="K18" s="11" t="s">
        <v>65</v>
      </c>
      <c r="L18" s="45">
        <f>J18+1</f>
        <v>45682</v>
      </c>
      <c r="M18" s="11" t="s">
        <v>65</v>
      </c>
      <c r="N18" s="155">
        <f>IF(ISNUMBER(C18),C18,0)+IF(ISNUMBER(E18),E18,0)+IF(ISNUMBER(G18),G18,0)+IF(ISNUMBER(I18),I18,0)+IF(ISNUMBER(K18),K18,0)+IF(ISNUMBER(M18),M18,0)</f>
        <v>0</v>
      </c>
      <c r="O18" s="176">
        <f>IF(N18&gt;0,IF(N18-$O$11*NOTICE!$D$25&gt;0,N18-$O$11*NOTICE!$D$25,0),0)</f>
        <v>0</v>
      </c>
      <c r="P18" s="160" t="str">
        <f>TEXT(O18,"hh:mm")</f>
        <v>00:00</v>
      </c>
      <c r="Q18" s="49"/>
    </row>
    <row r="19" spans="1:17" ht="15.6" thickBot="1" x14ac:dyDescent="0.3">
      <c r="A19" s="2"/>
      <c r="B19" s="163" t="s">
        <v>66</v>
      </c>
      <c r="C19" s="163"/>
      <c r="D19" s="164" t="s">
        <v>66</v>
      </c>
      <c r="E19" s="164"/>
      <c r="F19" s="163" t="s">
        <v>66</v>
      </c>
      <c r="G19" s="163"/>
      <c r="H19" s="163" t="s">
        <v>66</v>
      </c>
      <c r="I19" s="163"/>
      <c r="J19" s="153" t="s">
        <v>66</v>
      </c>
      <c r="K19" s="153"/>
      <c r="L19" s="153" t="s">
        <v>66</v>
      </c>
      <c r="M19" s="153"/>
      <c r="N19" s="156"/>
      <c r="O19" s="176">
        <f>IF(N19&gt;0,IF(N19-$O$11*NOTICE!$D$25&gt;0,N19-$O$11*NOTICE!$D$25,0),0)</f>
        <v>0</v>
      </c>
      <c r="P19" s="161"/>
      <c r="Q19" s="49"/>
    </row>
    <row r="20" spans="1:17" ht="15.6" thickBot="1" x14ac:dyDescent="0.3">
      <c r="A20" s="2"/>
      <c r="B20" s="48" t="s">
        <v>82</v>
      </c>
      <c r="C20" s="12" t="s">
        <v>65</v>
      </c>
      <c r="D20" s="48" t="s">
        <v>82</v>
      </c>
      <c r="E20" s="12" t="s">
        <v>65</v>
      </c>
      <c r="F20" s="48" t="s">
        <v>82</v>
      </c>
      <c r="G20" s="12" t="s">
        <v>65</v>
      </c>
      <c r="H20" s="48" t="s">
        <v>82</v>
      </c>
      <c r="I20" s="12" t="s">
        <v>65</v>
      </c>
      <c r="J20" s="48" t="s">
        <v>82</v>
      </c>
      <c r="K20" s="12" t="s">
        <v>65</v>
      </c>
      <c r="L20" s="48" t="s">
        <v>82</v>
      </c>
      <c r="M20" s="12" t="s">
        <v>65</v>
      </c>
      <c r="N20" s="157"/>
      <c r="O20" s="15"/>
      <c r="P20" s="162"/>
      <c r="Q20" s="49"/>
    </row>
    <row r="21" spans="1:17" ht="15" x14ac:dyDescent="0.25">
      <c r="A21" s="2"/>
      <c r="B21" s="45">
        <f>B18+7</f>
        <v>45684</v>
      </c>
      <c r="C21" s="11" t="s">
        <v>65</v>
      </c>
      <c r="D21" s="46">
        <f>B21+1</f>
        <v>45685</v>
      </c>
      <c r="E21" s="10" t="s">
        <v>65</v>
      </c>
      <c r="F21" s="47">
        <f>D21+1</f>
        <v>45686</v>
      </c>
      <c r="G21" s="10" t="s">
        <v>65</v>
      </c>
      <c r="H21" s="47">
        <f>F21+1</f>
        <v>45687</v>
      </c>
      <c r="I21" s="10" t="s">
        <v>65</v>
      </c>
      <c r="J21" s="45">
        <f>H21+1</f>
        <v>45688</v>
      </c>
      <c r="K21" s="11" t="s">
        <v>65</v>
      </c>
      <c r="L21" s="45">
        <f>J21+1</f>
        <v>45689</v>
      </c>
      <c r="M21" s="11" t="s">
        <v>65</v>
      </c>
      <c r="N21" s="155">
        <f>IF(ISNUMBER(C21),C21,0)+IF(ISNUMBER(E21),E21,0)+IF(ISNUMBER(G21),G21,0)+IF(ISNUMBER(I21),I21,0)+IF(ISNUMBER(K21),K21,0)+IF(ISNUMBER(M21),M21,0)</f>
        <v>0</v>
      </c>
      <c r="O21" s="176">
        <f>IF(N21&gt;0,IF(N21-$O$11*NOTICE!$D$25&gt;0,N21-$O$11*NOTICE!$D$25,0),0)</f>
        <v>0</v>
      </c>
      <c r="P21" s="160" t="str">
        <f>TEXT(O21,"hh:mm")</f>
        <v>00:00</v>
      </c>
      <c r="Q21" s="49"/>
    </row>
    <row r="22" spans="1:17" ht="15.6" thickBot="1" x14ac:dyDescent="0.3">
      <c r="A22" s="2"/>
      <c r="B22" s="163" t="s">
        <v>66</v>
      </c>
      <c r="C22" s="163"/>
      <c r="D22" s="164" t="s">
        <v>66</v>
      </c>
      <c r="E22" s="164"/>
      <c r="F22" s="163" t="s">
        <v>66</v>
      </c>
      <c r="G22" s="163"/>
      <c r="H22" s="163" t="s">
        <v>66</v>
      </c>
      <c r="I22" s="163"/>
      <c r="J22" s="153" t="s">
        <v>66</v>
      </c>
      <c r="K22" s="153"/>
      <c r="L22" s="153" t="s">
        <v>66</v>
      </c>
      <c r="M22" s="153"/>
      <c r="N22" s="156"/>
      <c r="O22" s="176">
        <f>IF(N22&gt;0,IF(N22-$O$11*NOTICE!$D$25&gt;0,N22-$O$11*NOTICE!$D$25,0),0)</f>
        <v>0</v>
      </c>
      <c r="P22" s="161"/>
      <c r="Q22" s="49"/>
    </row>
    <row r="23" spans="1:17" ht="15.6" thickBot="1" x14ac:dyDescent="0.3">
      <c r="A23" s="2"/>
      <c r="B23" s="48" t="s">
        <v>82</v>
      </c>
      <c r="C23" s="12" t="s">
        <v>65</v>
      </c>
      <c r="D23" s="48" t="s">
        <v>82</v>
      </c>
      <c r="E23" s="12" t="s">
        <v>65</v>
      </c>
      <c r="F23" s="48" t="s">
        <v>82</v>
      </c>
      <c r="G23" s="12" t="s">
        <v>65</v>
      </c>
      <c r="H23" s="48" t="s">
        <v>82</v>
      </c>
      <c r="I23" s="12" t="s">
        <v>65</v>
      </c>
      <c r="J23" s="48" t="s">
        <v>82</v>
      </c>
      <c r="K23" s="12" t="s">
        <v>65</v>
      </c>
      <c r="L23" s="48" t="s">
        <v>82</v>
      </c>
      <c r="M23" s="12" t="s">
        <v>65</v>
      </c>
      <c r="N23" s="157"/>
      <c r="O23" s="15"/>
      <c r="P23" s="162"/>
      <c r="Q23" s="49"/>
    </row>
    <row r="24" spans="1:17" ht="15" x14ac:dyDescent="0.25">
      <c r="A24" s="2"/>
      <c r="B24" s="45">
        <f>B21+7</f>
        <v>45691</v>
      </c>
      <c r="C24" s="11" t="s">
        <v>65</v>
      </c>
      <c r="D24" s="46">
        <f>B24+1</f>
        <v>45692</v>
      </c>
      <c r="E24" s="10" t="s">
        <v>65</v>
      </c>
      <c r="F24" s="47">
        <f>D24+1</f>
        <v>45693</v>
      </c>
      <c r="G24" s="10" t="s">
        <v>65</v>
      </c>
      <c r="H24" s="47">
        <f>F24+1</f>
        <v>45694</v>
      </c>
      <c r="I24" s="10" t="s">
        <v>65</v>
      </c>
      <c r="J24" s="45">
        <f>H24+1</f>
        <v>45695</v>
      </c>
      <c r="K24" s="11" t="s">
        <v>65</v>
      </c>
      <c r="L24" s="45">
        <f>J24+1</f>
        <v>45696</v>
      </c>
      <c r="M24" s="11" t="s">
        <v>65</v>
      </c>
      <c r="N24" s="155">
        <f>IF(ISNUMBER(C24),C24,0)+IF(ISNUMBER(E24),E24,0)+IF(ISNUMBER(G24),G24,0)+IF(ISNUMBER(I24),I24,0)+IF(ISNUMBER(K24),K24,0)+IF(ISNUMBER(M24),M24,0)</f>
        <v>0</v>
      </c>
      <c r="O24" s="176">
        <f>IF(N24&gt;0,IF(N24-$O$11*NOTICE!$D$25&gt;0,N24-$O$11*NOTICE!$D$25,0),0)</f>
        <v>0</v>
      </c>
      <c r="P24" s="180" t="str">
        <f>TEXT(O24,"hh:mm")</f>
        <v>00:00</v>
      </c>
      <c r="Q24" s="49"/>
    </row>
    <row r="25" spans="1:17" ht="15.6" thickBot="1" x14ac:dyDescent="0.3">
      <c r="A25" s="2"/>
      <c r="B25" s="153" t="s">
        <v>66</v>
      </c>
      <c r="C25" s="183"/>
      <c r="D25" s="184" t="s">
        <v>66</v>
      </c>
      <c r="E25" s="185"/>
      <c r="F25" s="153" t="s">
        <v>66</v>
      </c>
      <c r="G25" s="183"/>
      <c r="H25" s="153" t="s">
        <v>66</v>
      </c>
      <c r="I25" s="183"/>
      <c r="J25" s="153" t="s">
        <v>66</v>
      </c>
      <c r="K25" s="183"/>
      <c r="L25" s="153" t="s">
        <v>66</v>
      </c>
      <c r="M25" s="183"/>
      <c r="N25" s="156"/>
      <c r="O25" s="179"/>
      <c r="P25" s="181"/>
      <c r="Q25" s="49"/>
    </row>
    <row r="26" spans="1:17" ht="15.6" thickBot="1" x14ac:dyDescent="0.3">
      <c r="A26" s="2"/>
      <c r="B26" s="48" t="s">
        <v>82</v>
      </c>
      <c r="C26" s="12" t="s">
        <v>65</v>
      </c>
      <c r="D26" s="48" t="s">
        <v>82</v>
      </c>
      <c r="E26" s="12" t="s">
        <v>65</v>
      </c>
      <c r="F26" s="48" t="s">
        <v>82</v>
      </c>
      <c r="G26" s="12" t="s">
        <v>65</v>
      </c>
      <c r="H26" s="48" t="s">
        <v>82</v>
      </c>
      <c r="I26" s="12" t="s">
        <v>65</v>
      </c>
      <c r="J26" s="48" t="s">
        <v>82</v>
      </c>
      <c r="K26" s="12" t="s">
        <v>65</v>
      </c>
      <c r="L26" s="48" t="s">
        <v>82</v>
      </c>
      <c r="M26" s="12" t="s">
        <v>65</v>
      </c>
      <c r="N26" s="157"/>
      <c r="O26" s="50"/>
      <c r="P26" s="182"/>
      <c r="Q26" s="9"/>
    </row>
    <row r="27" spans="1:17" ht="15.6" thickBot="1" x14ac:dyDescent="0.3">
      <c r="A27" s="2"/>
      <c r="B27" s="186"/>
      <c r="C27" s="186"/>
      <c r="D27" s="186"/>
      <c r="E27" s="186"/>
      <c r="F27" s="186"/>
      <c r="G27" s="186"/>
      <c r="H27" s="186"/>
      <c r="I27" s="186"/>
      <c r="J27" s="186"/>
      <c r="K27" s="186"/>
      <c r="L27" s="186"/>
      <c r="M27" s="186"/>
      <c r="N27" s="186"/>
      <c r="O27" s="186"/>
      <c r="P27" s="186"/>
      <c r="Q27" s="2"/>
    </row>
    <row r="28" spans="1:17" ht="43.5" customHeight="1" thickBot="1" x14ac:dyDescent="0.3">
      <c r="A28" s="2"/>
      <c r="B28" s="177" t="s">
        <v>67</v>
      </c>
      <c r="C28" s="177"/>
      <c r="D28" s="177"/>
      <c r="E28" s="177"/>
      <c r="F28" s="177"/>
      <c r="G28" s="177"/>
      <c r="H28" s="177"/>
      <c r="I28" s="177"/>
      <c r="J28" s="177"/>
      <c r="K28" s="177"/>
      <c r="L28" s="177"/>
      <c r="M28" s="177"/>
      <c r="N28" s="112" t="s">
        <v>68</v>
      </c>
      <c r="O28" s="6"/>
      <c r="P28" s="5">
        <f>SUM(O12:O27)</f>
        <v>0</v>
      </c>
      <c r="Q28" s="2"/>
    </row>
    <row r="29" spans="1:17" ht="36" customHeight="1" thickBot="1" x14ac:dyDescent="0.3">
      <c r="A29" s="2"/>
      <c r="B29" s="177"/>
      <c r="C29" s="177"/>
      <c r="D29" s="177"/>
      <c r="E29" s="177"/>
      <c r="F29" s="177"/>
      <c r="G29" s="177"/>
      <c r="H29" s="177"/>
      <c r="I29" s="177"/>
      <c r="J29" s="177"/>
      <c r="K29" s="177"/>
      <c r="L29" s="177"/>
      <c r="M29" s="177"/>
      <c r="N29" s="113" t="s">
        <v>69</v>
      </c>
      <c r="O29" s="7"/>
      <c r="P29" s="8">
        <f>P28+'Période 2'!P35</f>
        <v>0</v>
      </c>
      <c r="Q29" s="2"/>
    </row>
    <row r="30" spans="1:17" ht="154.5" customHeight="1" x14ac:dyDescent="0.25">
      <c r="A30" s="2"/>
      <c r="B30" s="9"/>
      <c r="C30" s="9"/>
      <c r="D30" s="9"/>
      <c r="E30" s="9"/>
      <c r="F30" s="9"/>
      <c r="G30" s="9"/>
      <c r="H30" s="9"/>
      <c r="I30" s="9"/>
      <c r="J30" s="9"/>
      <c r="K30" s="9"/>
      <c r="L30" s="9"/>
      <c r="M30" s="9"/>
      <c r="N30" s="9"/>
      <c r="O30" s="9"/>
      <c r="P30" s="9"/>
      <c r="Q30" s="2"/>
    </row>
  </sheetData>
  <sheetProtection algorithmName="SHA-512" hashValue="LbdwqVBBLHze4RN9/z9B8sJkyFSbBYupcI/93WQMjHFW5pv9wHjV4TayOrvoVwWvaZ4DnwKiBivAYEGzWn7fKw==" saltValue="RAT5mV9QTBZMZFb/9DnmqQ==" spinCount="100000" sheet="1" objects="1" scenarios="1"/>
  <mergeCells count="61">
    <mergeCell ref="D2:E2"/>
    <mergeCell ref="J2:N2"/>
    <mergeCell ref="D3:E3"/>
    <mergeCell ref="J3:N3"/>
    <mergeCell ref="D4:E4"/>
    <mergeCell ref="N12:N14"/>
    <mergeCell ref="B6:P6"/>
    <mergeCell ref="B11:C11"/>
    <mergeCell ref="D11:E11"/>
    <mergeCell ref="F11:G11"/>
    <mergeCell ref="H11:I11"/>
    <mergeCell ref="J11:K11"/>
    <mergeCell ref="L11:M11"/>
    <mergeCell ref="P12:P14"/>
    <mergeCell ref="P15:P17"/>
    <mergeCell ref="O12:O13"/>
    <mergeCell ref="B13:C13"/>
    <mergeCell ref="D13:E13"/>
    <mergeCell ref="F13:G13"/>
    <mergeCell ref="H13:I13"/>
    <mergeCell ref="J13:K13"/>
    <mergeCell ref="O15:O16"/>
    <mergeCell ref="B16:C16"/>
    <mergeCell ref="D16:E16"/>
    <mergeCell ref="F16:G16"/>
    <mergeCell ref="H16:I16"/>
    <mergeCell ref="J16:K16"/>
    <mergeCell ref="L16:M16"/>
    <mergeCell ref="N15:N17"/>
    <mergeCell ref="L13:M13"/>
    <mergeCell ref="B19:C19"/>
    <mergeCell ref="D19:E19"/>
    <mergeCell ref="F19:G19"/>
    <mergeCell ref="H19:I19"/>
    <mergeCell ref="J19:K19"/>
    <mergeCell ref="J22:K22"/>
    <mergeCell ref="L22:M22"/>
    <mergeCell ref="N21:N23"/>
    <mergeCell ref="P21:P23"/>
    <mergeCell ref="O18:O19"/>
    <mergeCell ref="L19:M19"/>
    <mergeCell ref="N18:N20"/>
    <mergeCell ref="B27:P27"/>
    <mergeCell ref="P24:P26"/>
    <mergeCell ref="B28:M28"/>
    <mergeCell ref="B29:M29"/>
    <mergeCell ref="O24:O25"/>
    <mergeCell ref="B25:C25"/>
    <mergeCell ref="D25:E25"/>
    <mergeCell ref="F25:G25"/>
    <mergeCell ref="H25:I25"/>
    <mergeCell ref="J25:K25"/>
    <mergeCell ref="L25:M25"/>
    <mergeCell ref="N24:N26"/>
    <mergeCell ref="H5:J5"/>
    <mergeCell ref="P18:P20"/>
    <mergeCell ref="O21:O22"/>
    <mergeCell ref="B22:C22"/>
    <mergeCell ref="D22:E22"/>
    <mergeCell ref="F22:G22"/>
    <mergeCell ref="H22:I22"/>
  </mergeCells>
  <dataValidations count="3">
    <dataValidation type="list" allowBlank="1" showErrorMessage="1" sqref="B27" xr:uid="{00000000-0002-0000-0400-000000000000}">
      <formula1>LISTE</formula1>
      <formula2>0</formula2>
    </dataValidation>
    <dataValidation type="time" allowBlank="1" showErrorMessage="1" error="Soit le format horaire n'est pas respecté, soit l'horaire saisi est impossible pour une journée." sqref="E23:E24 I14:I15 K14:K15 M14:M15 E14:E15 G17:G18 I17:I18 K17:K18 M17:M18 C17:C18 G14:G15 G20:G21 I20:I21 K20:K21 M20:M21 C20:C21 C14 G23:G24 I23:I24 K23:K24 M23:M24 C23:C24 E17:E18 E20:E21 C12 K12 M12 E12 G12 I12 E26 G26 I26 K26 M26 C26" xr:uid="{00000000-0002-0000-0400-000001000000}">
      <formula1>0</formula1>
      <formula2>0.416666666666667</formula2>
    </dataValidation>
    <dataValidation type="list" allowBlank="1" showInputMessage="1" showErrorMessage="1" sqref="L14 B14 D14 H14 J14 F14 L17 B17 D17 H17 J17 F17 L20 B20 D20 H20 J20 F20 L23 B23 D23 H23 J23 F23 D26 H26 J26 F26 L26 B26" xr:uid="{00000000-0002-0000-0400-000002000000}">
      <formula1>$Z$12:$Z$15</formula1>
    </dataValidation>
  </dataValidation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oddHeader>
    <oddFooter>&amp;CPage &amp;P</oddFooter>
  </headerFooter>
  <drawing r:id="rId1"/>
  <extLst>
    <ext xmlns:x14="http://schemas.microsoft.com/office/spreadsheetml/2009/9/main" uri="{CCE6A557-97BC-4b89-ADB6-D9C93CAAB3DF}">
      <x14:dataValidations xmlns:xm="http://schemas.microsoft.com/office/excel/2006/main" count="2">
        <x14:dataValidation type="list" allowBlank="1" showErrorMessage="1" xr:uid="{00000000-0002-0000-0400-000003000000}">
          <x14:formula1>
            <xm:f>NOTICE!$O$8:$O$43</xm:f>
          </x14:formula1>
          <x14:formula2>
            <xm:f>0</xm:f>
          </x14:formula2>
          <xm:sqref>B13:M13 B16:M16 B19:M19 B22:M22 B25:M25</xm:sqref>
        </x14:dataValidation>
        <x14:dataValidation type="list" showInputMessage="1" showErrorMessage="1" xr:uid="{00000000-0002-0000-0400-000004000000}">
          <x14:formula1>
            <xm:f>Etat_108h!$Q$8:$Q$12</xm:f>
          </x14:formula1>
          <xm:sqref>B14 D14 F14 H14 J14 L14 B17 D17 F17 H17 L23 L17 B20 D20 F20 H20 J20 L20 B23 D23 F23 H23 J23 J17 F26 H26 J26 L26 B26 D26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dimension ref="A1:AA33"/>
  <sheetViews>
    <sheetView showGridLines="0" showRowColHeaders="0" topLeftCell="B19" zoomScaleNormal="100" workbookViewId="0">
      <selection activeCell="N33" sqref="N33"/>
    </sheetView>
  </sheetViews>
  <sheetFormatPr baseColWidth="10" defaultColWidth="9.109375" defaultRowHeight="13.2" x14ac:dyDescent="0.25"/>
  <cols>
    <col min="1" max="1" width="18.33203125" style="1" customWidth="1"/>
    <col min="2" max="2" width="11.6640625" style="1" customWidth="1"/>
    <col min="3" max="3" width="9.88671875" style="1" customWidth="1"/>
    <col min="4" max="13" width="10" style="1"/>
    <col min="14" max="14" width="17.5546875" style="1" customWidth="1"/>
    <col min="15" max="15" width="0" style="1" hidden="1"/>
    <col min="16" max="16" width="17.88671875" style="1" customWidth="1"/>
    <col min="17" max="17" width="31.33203125" style="1" customWidth="1"/>
    <col min="18" max="25" width="9.109375" style="1"/>
    <col min="26" max="26" width="21" style="1" customWidth="1"/>
    <col min="27" max="16384" width="9.109375" style="1"/>
  </cols>
  <sheetData>
    <row r="1" spans="1:27" ht="15" x14ac:dyDescent="0.25">
      <c r="A1" s="2"/>
      <c r="B1" s="2"/>
      <c r="C1" s="2"/>
      <c r="D1" s="2"/>
      <c r="E1" s="2"/>
      <c r="F1" s="2"/>
      <c r="G1" s="2"/>
      <c r="H1" s="2"/>
      <c r="I1" s="2"/>
      <c r="J1" s="2"/>
      <c r="K1" s="2"/>
      <c r="L1" s="2"/>
      <c r="M1" s="2"/>
      <c r="N1" s="2"/>
      <c r="O1" s="2"/>
      <c r="P1" s="2"/>
      <c r="Q1" s="2"/>
    </row>
    <row r="2" spans="1:27" ht="15.6" x14ac:dyDescent="0.25">
      <c r="A2" s="2"/>
      <c r="B2" s="62" t="s">
        <v>1</v>
      </c>
      <c r="C2" s="4" t="s">
        <v>2</v>
      </c>
      <c r="D2" s="171">
        <f>NOTICE!D6</f>
        <v>0</v>
      </c>
      <c r="E2" s="171"/>
      <c r="F2" s="3"/>
      <c r="G2" s="62" t="s">
        <v>6</v>
      </c>
      <c r="H2" s="3"/>
      <c r="I2" s="3"/>
      <c r="J2" s="116">
        <f>NOTICE!D9</f>
        <v>0</v>
      </c>
      <c r="K2" s="116"/>
      <c r="L2" s="116"/>
      <c r="M2" s="116"/>
      <c r="N2" s="116"/>
      <c r="O2" s="3"/>
      <c r="P2" s="3"/>
      <c r="Q2" s="9"/>
    </row>
    <row r="3" spans="1:27" ht="15.6" x14ac:dyDescent="0.25">
      <c r="A3" s="2"/>
      <c r="B3" s="62" t="s">
        <v>3</v>
      </c>
      <c r="C3" s="4" t="s">
        <v>2</v>
      </c>
      <c r="D3" s="171">
        <f>NOTICE!D7</f>
        <v>0</v>
      </c>
      <c r="E3" s="171"/>
      <c r="F3" s="3"/>
      <c r="G3" s="62" t="s">
        <v>7</v>
      </c>
      <c r="H3" s="3"/>
      <c r="I3" s="3"/>
      <c r="J3" s="116">
        <f>NOTICE!D10</f>
        <v>0</v>
      </c>
      <c r="K3" s="116"/>
      <c r="L3" s="116"/>
      <c r="M3" s="116"/>
      <c r="N3" s="116"/>
      <c r="O3" s="3"/>
      <c r="P3" s="3"/>
      <c r="Q3" s="9"/>
    </row>
    <row r="4" spans="1:27" ht="16.2" thickBot="1" x14ac:dyDescent="0.3">
      <c r="A4" s="2"/>
      <c r="B4" s="62" t="s">
        <v>4</v>
      </c>
      <c r="C4" s="4" t="s">
        <v>2</v>
      </c>
      <c r="D4" s="172">
        <f>NOTICE!D8</f>
        <v>0</v>
      </c>
      <c r="E4" s="172"/>
      <c r="F4" s="17"/>
      <c r="G4" s="17"/>
      <c r="H4" s="3"/>
      <c r="I4" s="3"/>
      <c r="J4" s="3"/>
      <c r="K4" s="3"/>
      <c r="L4" s="3"/>
      <c r="M4" s="3"/>
      <c r="N4" s="3"/>
      <c r="O4" s="3"/>
      <c r="P4" s="3"/>
      <c r="Q4" s="9"/>
    </row>
    <row r="5" spans="1:27" ht="16.2" thickBot="1" x14ac:dyDescent="0.35">
      <c r="A5" s="2"/>
      <c r="B5" s="17"/>
      <c r="C5" s="4"/>
      <c r="D5" s="39"/>
      <c r="E5" s="39"/>
      <c r="F5" s="17"/>
      <c r="G5" s="17"/>
      <c r="H5" s="173" t="s">
        <v>93</v>
      </c>
      <c r="I5" s="174"/>
      <c r="J5" s="175"/>
      <c r="K5" s="3"/>
      <c r="L5" s="3"/>
      <c r="M5" s="3"/>
      <c r="N5" s="3"/>
      <c r="O5" s="3"/>
      <c r="P5" s="3"/>
      <c r="Q5" s="9"/>
    </row>
    <row r="6" spans="1:27" ht="15" x14ac:dyDescent="0.25">
      <c r="A6" s="2"/>
      <c r="B6" s="116"/>
      <c r="C6" s="116"/>
      <c r="D6" s="116"/>
      <c r="E6" s="116"/>
      <c r="F6" s="116"/>
      <c r="G6" s="116"/>
      <c r="H6" s="116"/>
      <c r="I6" s="116"/>
      <c r="J6" s="116"/>
      <c r="K6" s="116"/>
      <c r="L6" s="116"/>
      <c r="M6" s="116"/>
      <c r="N6" s="116"/>
      <c r="O6" s="116"/>
      <c r="P6" s="116"/>
      <c r="Q6" s="9"/>
    </row>
    <row r="7" spans="1:27" ht="17.399999999999999" x14ac:dyDescent="0.25">
      <c r="A7" s="2"/>
      <c r="B7" s="4"/>
      <c r="C7" s="40"/>
      <c r="D7" s="40"/>
      <c r="E7" s="40"/>
      <c r="F7" s="40"/>
      <c r="G7" s="40"/>
      <c r="H7" s="41" t="s">
        <v>56</v>
      </c>
      <c r="I7" s="40"/>
      <c r="J7" s="4"/>
      <c r="K7" s="4"/>
      <c r="L7" s="4"/>
      <c r="M7" s="4"/>
      <c r="N7" s="4"/>
      <c r="O7" s="4"/>
      <c r="P7" s="4"/>
      <c r="Q7" s="9"/>
    </row>
    <row r="8" spans="1:27" ht="18" x14ac:dyDescent="0.25">
      <c r="A8" s="2"/>
      <c r="B8" s="4"/>
      <c r="C8" s="40"/>
      <c r="D8" s="40"/>
      <c r="E8" s="40"/>
      <c r="F8" s="40"/>
      <c r="G8" s="40"/>
      <c r="H8" s="42" t="s">
        <v>57</v>
      </c>
      <c r="I8" s="40"/>
      <c r="J8" s="4"/>
      <c r="K8" s="4"/>
      <c r="L8" s="4"/>
      <c r="M8" s="4"/>
      <c r="N8" s="4"/>
      <c r="O8" s="4"/>
      <c r="P8" s="4"/>
      <c r="Q8" s="9"/>
    </row>
    <row r="9" spans="1:27" ht="18" x14ac:dyDescent="0.25">
      <c r="A9" s="2"/>
      <c r="B9" s="4"/>
      <c r="C9" s="4"/>
      <c r="D9" s="4"/>
      <c r="E9" s="4"/>
      <c r="F9" s="4"/>
      <c r="G9" s="4"/>
      <c r="H9" s="42" t="s">
        <v>58</v>
      </c>
      <c r="I9" s="4"/>
      <c r="J9" s="4"/>
      <c r="K9" s="4"/>
      <c r="L9" s="4"/>
      <c r="M9" s="4"/>
      <c r="N9" s="4"/>
      <c r="O9" s="4"/>
      <c r="P9" s="4"/>
      <c r="Q9" s="9"/>
    </row>
    <row r="10" spans="1:27" ht="15.6" thickBot="1" x14ac:dyDescent="0.3">
      <c r="A10" s="2"/>
      <c r="B10" s="100">
        <v>1</v>
      </c>
      <c r="C10" s="100"/>
      <c r="D10" s="100">
        <v>2</v>
      </c>
      <c r="E10" s="100"/>
      <c r="F10" s="100">
        <v>3</v>
      </c>
      <c r="G10" s="100"/>
      <c r="H10" s="100">
        <v>4</v>
      </c>
      <c r="I10" s="100"/>
      <c r="J10" s="100">
        <v>5</v>
      </c>
      <c r="K10" s="100"/>
      <c r="L10" s="100">
        <v>6</v>
      </c>
      <c r="M10" s="100"/>
      <c r="N10" s="101">
        <f>NOTICE!E31</f>
        <v>45712</v>
      </c>
      <c r="O10" s="98"/>
      <c r="P10" s="98"/>
      <c r="Q10" s="9"/>
    </row>
    <row r="11" spans="1:27" ht="45.6" thickBot="1" x14ac:dyDescent="0.3">
      <c r="A11" s="2"/>
      <c r="B11" s="169" t="s">
        <v>59</v>
      </c>
      <c r="C11" s="170"/>
      <c r="D11" s="168" t="s">
        <v>60</v>
      </c>
      <c r="E11" s="168"/>
      <c r="F11" s="169" t="s">
        <v>61</v>
      </c>
      <c r="G11" s="170"/>
      <c r="H11" s="168" t="s">
        <v>62</v>
      </c>
      <c r="I11" s="168"/>
      <c r="J11" s="169" t="s">
        <v>63</v>
      </c>
      <c r="K11" s="170"/>
      <c r="L11" s="168" t="s">
        <v>64</v>
      </c>
      <c r="M11" s="168"/>
      <c r="N11" s="107" t="s">
        <v>78</v>
      </c>
      <c r="O11" s="114">
        <v>1</v>
      </c>
      <c r="P11" s="106" t="s">
        <v>79</v>
      </c>
      <c r="Q11" s="9"/>
    </row>
    <row r="12" spans="1:27" ht="15.6" x14ac:dyDescent="0.3">
      <c r="A12" s="2"/>
      <c r="B12" s="102">
        <f>IF(WEEKDAY($N$10,2)=B10,$N$10,"")</f>
        <v>45712</v>
      </c>
      <c r="C12" s="103" t="s">
        <v>65</v>
      </c>
      <c r="D12" s="102">
        <f>IF(WEEKDAY($N$10,2)=D10,$N$10,IF(B12&lt;&gt;"",B12+1,""))</f>
        <v>45713</v>
      </c>
      <c r="E12" s="103" t="s">
        <v>65</v>
      </c>
      <c r="F12" s="102">
        <f>IF(WEEKDAY($N$10,2)=F10,$N$10,IF(D12&lt;&gt;"",D12+1,""))</f>
        <v>45714</v>
      </c>
      <c r="G12" s="103" t="s">
        <v>65</v>
      </c>
      <c r="H12" s="102">
        <f>IF(WEEKDAY($N$10,2)=H10,$N$10,IF(F12&lt;&gt;"",F12+1,""))</f>
        <v>45715</v>
      </c>
      <c r="I12" s="103" t="s">
        <v>65</v>
      </c>
      <c r="J12" s="102">
        <f>IF(WEEKDAY($N$10,2)=J10,$N$10,IF(H12&lt;&gt;"",H12+1,""))</f>
        <v>45716</v>
      </c>
      <c r="K12" s="103" t="s">
        <v>65</v>
      </c>
      <c r="L12" s="102">
        <f>IF(WEEKDAY($N$10,2)=L10,$N$10,IF(J12&lt;&gt;"",J12+1,""))</f>
        <v>45717</v>
      </c>
      <c r="M12" s="103" t="s">
        <v>65</v>
      </c>
      <c r="N12" s="156">
        <f>IF(ISNUMBER(C12),C12,0)+IF(ISNUMBER(E12),E12,0)+IF(ISNUMBER(G12),G12,0)+IF(ISNUMBER(I12),I12,0)+IF(ISNUMBER(K12),K12,0)+IF(ISNUMBER(M12),M12,0)</f>
        <v>0</v>
      </c>
      <c r="O12" s="176">
        <f>IF(N12&gt;0,IF(N12-$O$11*NOTICE!$D$25&gt;0,N12-$O$11*NOTICE!$D$25,0),0)</f>
        <v>0</v>
      </c>
      <c r="P12" s="161" t="str">
        <f>TEXT(O12,"hh:mm")</f>
        <v>00:00</v>
      </c>
      <c r="Q12" s="9"/>
      <c r="Z12" s="64" t="s">
        <v>70</v>
      </c>
      <c r="AA12" s="35">
        <f>SUMIFS(C14:M32,B14:L32,"APC")</f>
        <v>0</v>
      </c>
    </row>
    <row r="13" spans="1:27" ht="15.6" thickBot="1" x14ac:dyDescent="0.3">
      <c r="A13" s="2"/>
      <c r="B13" s="163" t="s">
        <v>66</v>
      </c>
      <c r="C13" s="163"/>
      <c r="D13" s="164" t="s">
        <v>66</v>
      </c>
      <c r="E13" s="164"/>
      <c r="F13" s="163" t="s">
        <v>66</v>
      </c>
      <c r="G13" s="163"/>
      <c r="H13" s="163" t="s">
        <v>66</v>
      </c>
      <c r="I13" s="163"/>
      <c r="J13" s="153" t="s">
        <v>66</v>
      </c>
      <c r="K13" s="153"/>
      <c r="L13" s="153" t="s">
        <v>66</v>
      </c>
      <c r="M13" s="153"/>
      <c r="N13" s="156"/>
      <c r="O13" s="176">
        <f>IF(N13&gt;0,IF(N13-$O$11*NOTICE!$D$25&gt;0,N13-$O$11*NOTICE!$D$25,0),0)</f>
        <v>0</v>
      </c>
      <c r="P13" s="161"/>
      <c r="Q13" s="9"/>
      <c r="Z13" s="65" t="s">
        <v>74</v>
      </c>
      <c r="AA13" s="35">
        <f>SUMIFS(C14:M32,B14:L32,"Formation")</f>
        <v>0</v>
      </c>
    </row>
    <row r="14" spans="1:27" ht="15.6" thickBot="1" x14ac:dyDescent="0.3">
      <c r="A14" s="2"/>
      <c r="B14" s="48" t="s">
        <v>82</v>
      </c>
      <c r="C14" s="12" t="s">
        <v>65</v>
      </c>
      <c r="D14" s="48" t="s">
        <v>82</v>
      </c>
      <c r="E14" s="12" t="s">
        <v>65</v>
      </c>
      <c r="F14" s="48" t="s">
        <v>82</v>
      </c>
      <c r="G14" s="12" t="s">
        <v>65</v>
      </c>
      <c r="H14" s="48" t="s">
        <v>82</v>
      </c>
      <c r="I14" s="12" t="s">
        <v>65</v>
      </c>
      <c r="J14" s="48" t="s">
        <v>82</v>
      </c>
      <c r="K14" s="12" t="s">
        <v>65</v>
      </c>
      <c r="L14" s="48" t="s">
        <v>82</v>
      </c>
      <c r="M14" s="12" t="s">
        <v>65</v>
      </c>
      <c r="N14" s="157"/>
      <c r="O14" s="15"/>
      <c r="P14" s="162"/>
      <c r="Q14" s="9"/>
      <c r="Z14" s="66" t="s">
        <v>75</v>
      </c>
      <c r="AA14" s="35">
        <f>SUMIFS(C14:M32,B14:L32,"Conseil ecole")</f>
        <v>0</v>
      </c>
    </row>
    <row r="15" spans="1:27" ht="15" x14ac:dyDescent="0.25">
      <c r="A15" s="2"/>
      <c r="B15" s="45">
        <f>L12+2</f>
        <v>45719</v>
      </c>
      <c r="C15" s="10" t="s">
        <v>65</v>
      </c>
      <c r="D15" s="46">
        <f>B15+1</f>
        <v>45720</v>
      </c>
      <c r="E15" s="10" t="s">
        <v>65</v>
      </c>
      <c r="F15" s="47">
        <f>D15+1</f>
        <v>45721</v>
      </c>
      <c r="G15" s="10" t="s">
        <v>65</v>
      </c>
      <c r="H15" s="47">
        <f>F15+1</f>
        <v>45722</v>
      </c>
      <c r="I15" s="10" t="s">
        <v>65</v>
      </c>
      <c r="J15" s="45">
        <f>H15+1</f>
        <v>45723</v>
      </c>
      <c r="K15" s="11" t="s">
        <v>65</v>
      </c>
      <c r="L15" s="45">
        <f>J15+1</f>
        <v>45724</v>
      </c>
      <c r="M15" s="11" t="s">
        <v>65</v>
      </c>
      <c r="N15" s="155">
        <f>IF(ISNUMBER(C15),C15,0)+IF(ISNUMBER(E15),E15,0)+IF(ISNUMBER(G15),G15,0)+IF(ISNUMBER(I15),I15,0)+IF(ISNUMBER(K15),K15,0)+IF(ISNUMBER(M15),M15,0)</f>
        <v>0</v>
      </c>
      <c r="O15" s="176">
        <f>IF(N15&gt;0,IF(N15-$O$11*NOTICE!$D$25&gt;0,N15-$O$11*NOTICE!$D$25,0),0)</f>
        <v>0</v>
      </c>
      <c r="P15" s="160" t="str">
        <f>TEXT(O15,"hh:mm")</f>
        <v>00:00</v>
      </c>
      <c r="Q15" s="9"/>
      <c r="Z15" s="66" t="s">
        <v>73</v>
      </c>
      <c r="AA15" s="35">
        <f>SUMIFS(C14:M32,B14:L32,"autres")</f>
        <v>0</v>
      </c>
    </row>
    <row r="16" spans="1:27" ht="15.6" thickBot="1" x14ac:dyDescent="0.3">
      <c r="A16" s="2"/>
      <c r="B16" s="153" t="s">
        <v>66</v>
      </c>
      <c r="C16" s="183"/>
      <c r="D16" s="184" t="s">
        <v>66</v>
      </c>
      <c r="E16" s="185"/>
      <c r="F16" s="153" t="s">
        <v>66</v>
      </c>
      <c r="G16" s="183"/>
      <c r="H16" s="153" t="s">
        <v>66</v>
      </c>
      <c r="I16" s="183"/>
      <c r="J16" s="153" t="s">
        <v>66</v>
      </c>
      <c r="K16" s="183"/>
      <c r="L16" s="153" t="s">
        <v>66</v>
      </c>
      <c r="M16" s="183"/>
      <c r="N16" s="156"/>
      <c r="O16" s="176">
        <f>IF(N16&gt;0,IF(N16-$O$11*NOTICE!$D$25&gt;0,N16-$O$11*NOTICE!$D$25,0),0)</f>
        <v>0</v>
      </c>
      <c r="P16" s="161"/>
      <c r="Q16" s="9"/>
    </row>
    <row r="17" spans="1:17" ht="15.6" thickBot="1" x14ac:dyDescent="0.3">
      <c r="A17" s="2"/>
      <c r="B17" s="48" t="s">
        <v>82</v>
      </c>
      <c r="C17" s="12" t="s">
        <v>65</v>
      </c>
      <c r="D17" s="48" t="s">
        <v>82</v>
      </c>
      <c r="E17" s="12" t="s">
        <v>65</v>
      </c>
      <c r="F17" s="48" t="s">
        <v>82</v>
      </c>
      <c r="G17" s="12" t="s">
        <v>65</v>
      </c>
      <c r="H17" s="48" t="s">
        <v>82</v>
      </c>
      <c r="I17" s="12" t="s">
        <v>65</v>
      </c>
      <c r="J17" s="48" t="s">
        <v>82</v>
      </c>
      <c r="K17" s="12" t="s">
        <v>65</v>
      </c>
      <c r="L17" s="48" t="s">
        <v>82</v>
      </c>
      <c r="M17" s="12" t="s">
        <v>65</v>
      </c>
      <c r="N17" s="157"/>
      <c r="O17" s="15"/>
      <c r="P17" s="162"/>
      <c r="Q17" s="9"/>
    </row>
    <row r="18" spans="1:17" ht="15" x14ac:dyDescent="0.25">
      <c r="A18" s="2"/>
      <c r="B18" s="45">
        <f>B15+7</f>
        <v>45726</v>
      </c>
      <c r="C18" s="10" t="s">
        <v>65</v>
      </c>
      <c r="D18" s="46">
        <f>B18+1</f>
        <v>45727</v>
      </c>
      <c r="E18" s="10" t="s">
        <v>65</v>
      </c>
      <c r="F18" s="47">
        <f>D18+1</f>
        <v>45728</v>
      </c>
      <c r="G18" s="10" t="s">
        <v>65</v>
      </c>
      <c r="H18" s="47">
        <f>F18+1</f>
        <v>45729</v>
      </c>
      <c r="I18" s="10" t="s">
        <v>65</v>
      </c>
      <c r="J18" s="45">
        <f>H18+1</f>
        <v>45730</v>
      </c>
      <c r="K18" s="11" t="s">
        <v>65</v>
      </c>
      <c r="L18" s="45">
        <f>J18+1</f>
        <v>45731</v>
      </c>
      <c r="M18" s="11" t="s">
        <v>65</v>
      </c>
      <c r="N18" s="155">
        <f>IF(ISNUMBER(C18),C18,0)+IF(ISNUMBER(E18),E18,0)+IF(ISNUMBER(G18),G18,0)+IF(ISNUMBER(I18),I18,0)+IF(ISNUMBER(K18),K18,0)+IF(ISNUMBER(M18),M18,0)</f>
        <v>0</v>
      </c>
      <c r="O18" s="176">
        <f>IF(N18&gt;0,IF(N18-$O$11*NOTICE!$D$25&gt;0,N18-$O$11*NOTICE!$D$25,0),0)</f>
        <v>0</v>
      </c>
      <c r="P18" s="160" t="str">
        <f>TEXT(O18,"hh:mm")</f>
        <v>00:00</v>
      </c>
      <c r="Q18" s="9"/>
    </row>
    <row r="19" spans="1:17" ht="15.6" thickBot="1" x14ac:dyDescent="0.3">
      <c r="A19" s="2"/>
      <c r="B19" s="163" t="s">
        <v>66</v>
      </c>
      <c r="C19" s="163"/>
      <c r="D19" s="164" t="s">
        <v>66</v>
      </c>
      <c r="E19" s="164"/>
      <c r="F19" s="163" t="s">
        <v>66</v>
      </c>
      <c r="G19" s="163"/>
      <c r="H19" s="163" t="s">
        <v>66</v>
      </c>
      <c r="I19" s="163"/>
      <c r="J19" s="153" t="s">
        <v>66</v>
      </c>
      <c r="K19" s="153"/>
      <c r="L19" s="153" t="s">
        <v>66</v>
      </c>
      <c r="M19" s="153"/>
      <c r="N19" s="156"/>
      <c r="O19" s="176">
        <f>IF(N19&gt;0,IF(N19-$O$11*NOTICE!$D$25&gt;0,N19-$O$11*NOTICE!$D$25,0),0)</f>
        <v>0</v>
      </c>
      <c r="P19" s="161"/>
      <c r="Q19" s="9"/>
    </row>
    <row r="20" spans="1:17" ht="15.6" thickBot="1" x14ac:dyDescent="0.3">
      <c r="A20" s="2"/>
      <c r="B20" s="48" t="s">
        <v>82</v>
      </c>
      <c r="C20" s="12" t="s">
        <v>65</v>
      </c>
      <c r="D20" s="48" t="s">
        <v>82</v>
      </c>
      <c r="E20" s="12" t="s">
        <v>65</v>
      </c>
      <c r="F20" s="48" t="s">
        <v>82</v>
      </c>
      <c r="G20" s="12" t="s">
        <v>65</v>
      </c>
      <c r="H20" s="48" t="s">
        <v>82</v>
      </c>
      <c r="I20" s="12" t="s">
        <v>65</v>
      </c>
      <c r="J20" s="48" t="s">
        <v>82</v>
      </c>
      <c r="K20" s="12" t="s">
        <v>65</v>
      </c>
      <c r="L20" s="48" t="s">
        <v>82</v>
      </c>
      <c r="M20" s="12" t="s">
        <v>65</v>
      </c>
      <c r="N20" s="157"/>
      <c r="O20" s="15"/>
      <c r="P20" s="162"/>
      <c r="Q20" s="9"/>
    </row>
    <row r="21" spans="1:17" ht="15" x14ac:dyDescent="0.25">
      <c r="A21" s="2"/>
      <c r="B21" s="45">
        <f>B18+7</f>
        <v>45733</v>
      </c>
      <c r="C21" s="10" t="s">
        <v>65</v>
      </c>
      <c r="D21" s="46">
        <f>B21+1</f>
        <v>45734</v>
      </c>
      <c r="E21" s="10" t="s">
        <v>65</v>
      </c>
      <c r="F21" s="47">
        <f>D21+1</f>
        <v>45735</v>
      </c>
      <c r="G21" s="10" t="s">
        <v>65</v>
      </c>
      <c r="H21" s="47">
        <f>F21+1</f>
        <v>45736</v>
      </c>
      <c r="I21" s="10" t="s">
        <v>65</v>
      </c>
      <c r="J21" s="45">
        <f>H21+1</f>
        <v>45737</v>
      </c>
      <c r="K21" s="11" t="s">
        <v>65</v>
      </c>
      <c r="L21" s="45">
        <f>J21+1</f>
        <v>45738</v>
      </c>
      <c r="M21" s="11" t="s">
        <v>65</v>
      </c>
      <c r="N21" s="155">
        <f>IF(ISNUMBER(C21),C21,0)+IF(ISNUMBER(E21),E21,0)+IF(ISNUMBER(G21),G21,0)+IF(ISNUMBER(I21),I21,0)+IF(ISNUMBER(K21),K21,0)+IF(ISNUMBER(M21),M21,0)</f>
        <v>0</v>
      </c>
      <c r="O21" s="176">
        <f>IF(N21&gt;0,IF(N21-$O$11*NOTICE!$D$25&gt;0,N21-$O$11*NOTICE!$D$25,0),0)</f>
        <v>0</v>
      </c>
      <c r="P21" s="160" t="str">
        <f>TEXT(O21,"hh:mm")</f>
        <v>00:00</v>
      </c>
      <c r="Q21" s="9"/>
    </row>
    <row r="22" spans="1:17" ht="15.6" thickBot="1" x14ac:dyDescent="0.3">
      <c r="A22" s="2"/>
      <c r="B22" s="163" t="s">
        <v>66</v>
      </c>
      <c r="C22" s="163"/>
      <c r="D22" s="164" t="s">
        <v>66</v>
      </c>
      <c r="E22" s="164"/>
      <c r="F22" s="163" t="s">
        <v>66</v>
      </c>
      <c r="G22" s="163"/>
      <c r="H22" s="163" t="s">
        <v>66</v>
      </c>
      <c r="I22" s="163"/>
      <c r="J22" s="153" t="s">
        <v>66</v>
      </c>
      <c r="K22" s="153"/>
      <c r="L22" s="153" t="s">
        <v>66</v>
      </c>
      <c r="M22" s="153"/>
      <c r="N22" s="156"/>
      <c r="O22" s="176">
        <f>IF(N22&gt;0,IF(N22-$O$11*NOTICE!$D$25&gt;0,N22-$O$11*NOTICE!$D$25,0),0)</f>
        <v>0</v>
      </c>
      <c r="P22" s="161"/>
      <c r="Q22" s="9"/>
    </row>
    <row r="23" spans="1:17" ht="15.6" thickBot="1" x14ac:dyDescent="0.3">
      <c r="A23" s="2"/>
      <c r="B23" s="48" t="s">
        <v>82</v>
      </c>
      <c r="C23" s="12" t="s">
        <v>98</v>
      </c>
      <c r="D23" s="48" t="s">
        <v>82</v>
      </c>
      <c r="E23" s="12" t="s">
        <v>65</v>
      </c>
      <c r="F23" s="48" t="s">
        <v>82</v>
      </c>
      <c r="G23" s="12" t="s">
        <v>65</v>
      </c>
      <c r="H23" s="48" t="s">
        <v>82</v>
      </c>
      <c r="I23" s="12" t="s">
        <v>65</v>
      </c>
      <c r="J23" s="48" t="s">
        <v>82</v>
      </c>
      <c r="K23" s="12" t="s">
        <v>65</v>
      </c>
      <c r="L23" s="48" t="s">
        <v>82</v>
      </c>
      <c r="M23" s="12" t="s">
        <v>65</v>
      </c>
      <c r="N23" s="157"/>
      <c r="O23" s="15"/>
      <c r="P23" s="162"/>
      <c r="Q23" s="9"/>
    </row>
    <row r="24" spans="1:17" ht="15" x14ac:dyDescent="0.25">
      <c r="A24" s="2"/>
      <c r="B24" s="45">
        <f>B21+7</f>
        <v>45740</v>
      </c>
      <c r="C24" s="10" t="s">
        <v>65</v>
      </c>
      <c r="D24" s="46">
        <f>B24+1</f>
        <v>45741</v>
      </c>
      <c r="E24" s="10" t="s">
        <v>65</v>
      </c>
      <c r="F24" s="47">
        <f>D24+1</f>
        <v>45742</v>
      </c>
      <c r="G24" s="10" t="s">
        <v>65</v>
      </c>
      <c r="H24" s="47">
        <f>F24+1</f>
        <v>45743</v>
      </c>
      <c r="I24" s="10" t="s">
        <v>65</v>
      </c>
      <c r="J24" s="45">
        <f>H24+1</f>
        <v>45744</v>
      </c>
      <c r="K24" s="11" t="s">
        <v>65</v>
      </c>
      <c r="L24" s="45">
        <f>J24+1</f>
        <v>45745</v>
      </c>
      <c r="M24" s="11" t="s">
        <v>65</v>
      </c>
      <c r="N24" s="155">
        <f>IF(ISNUMBER(C24),C24,0)+IF(ISNUMBER(E24),E24,0)+IF(ISNUMBER(G24),G24,0)+IF(ISNUMBER(I24),I24,0)+IF(ISNUMBER(K24),K24,0)+IF(ISNUMBER(M24),M24,0)</f>
        <v>0</v>
      </c>
      <c r="O24" s="176">
        <f>IF(N24&gt;0,IF(N24-$O$11*NOTICE!$D$25&gt;0,N24-$O$11*NOTICE!$D$25,0),0)</f>
        <v>0</v>
      </c>
      <c r="P24" s="160" t="str">
        <f>TEXT(O24,"hh:mm")</f>
        <v>00:00</v>
      </c>
      <c r="Q24" s="9"/>
    </row>
    <row r="25" spans="1:17" ht="15.6" thickBot="1" x14ac:dyDescent="0.3">
      <c r="A25" s="2"/>
      <c r="B25" s="163" t="s">
        <v>66</v>
      </c>
      <c r="C25" s="163"/>
      <c r="D25" s="164" t="s">
        <v>66</v>
      </c>
      <c r="E25" s="164"/>
      <c r="F25" s="163" t="s">
        <v>66</v>
      </c>
      <c r="G25" s="163"/>
      <c r="H25" s="163" t="s">
        <v>66</v>
      </c>
      <c r="I25" s="163"/>
      <c r="J25" s="153" t="s">
        <v>66</v>
      </c>
      <c r="K25" s="153"/>
      <c r="L25" s="153" t="s">
        <v>66</v>
      </c>
      <c r="M25" s="153"/>
      <c r="N25" s="156"/>
      <c r="O25" s="176">
        <f>IF(N25&gt;0,IF(N25-$O$11*NOTICE!$D$25&gt;0,N25-$O$11*NOTICE!$D$25,0),0)</f>
        <v>0</v>
      </c>
      <c r="P25" s="161"/>
      <c r="Q25" s="9"/>
    </row>
    <row r="26" spans="1:17" ht="15.6" thickBot="1" x14ac:dyDescent="0.3">
      <c r="A26" s="2"/>
      <c r="B26" s="108" t="s">
        <v>82</v>
      </c>
      <c r="C26" s="109" t="s">
        <v>65</v>
      </c>
      <c r="D26" s="108" t="s">
        <v>82</v>
      </c>
      <c r="E26" s="109" t="s">
        <v>65</v>
      </c>
      <c r="F26" s="108" t="s">
        <v>82</v>
      </c>
      <c r="G26" s="109" t="s">
        <v>65</v>
      </c>
      <c r="H26" s="108" t="s">
        <v>82</v>
      </c>
      <c r="I26" s="109" t="s">
        <v>65</v>
      </c>
      <c r="J26" s="108" t="s">
        <v>82</v>
      </c>
      <c r="K26" s="109" t="s">
        <v>65</v>
      </c>
      <c r="L26" s="108" t="s">
        <v>82</v>
      </c>
      <c r="M26" s="109" t="s">
        <v>65</v>
      </c>
      <c r="N26" s="156"/>
      <c r="O26" s="15"/>
      <c r="P26" s="161"/>
      <c r="Q26" s="9"/>
    </row>
    <row r="27" spans="1:17" ht="15" x14ac:dyDescent="0.25">
      <c r="A27" s="2"/>
      <c r="B27" s="45">
        <f>B24+7</f>
        <v>45747</v>
      </c>
      <c r="C27" s="10" t="s">
        <v>65</v>
      </c>
      <c r="D27" s="46">
        <f>B27+1</f>
        <v>45748</v>
      </c>
      <c r="E27" s="10" t="s">
        <v>65</v>
      </c>
      <c r="F27" s="47">
        <f>D27+1</f>
        <v>45749</v>
      </c>
      <c r="G27" s="10" t="s">
        <v>65</v>
      </c>
      <c r="H27" s="47">
        <f>F27+1</f>
        <v>45750</v>
      </c>
      <c r="I27" s="10" t="s">
        <v>65</v>
      </c>
      <c r="J27" s="45">
        <f>H27+1</f>
        <v>45751</v>
      </c>
      <c r="K27" s="11" t="s">
        <v>65</v>
      </c>
      <c r="L27" s="45">
        <f>J27+1</f>
        <v>45752</v>
      </c>
      <c r="M27" s="11" t="s">
        <v>65</v>
      </c>
      <c r="N27" s="155">
        <f>IF(ISNUMBER(C27),C27,0)+IF(ISNUMBER(E27),E27,0)+IF(ISNUMBER(G27),G27,0)+IF(ISNUMBER(I27),I27,0)+IF(ISNUMBER(K27),K27,0)+IF(ISNUMBER(M27),M27,0)</f>
        <v>0</v>
      </c>
      <c r="O27" s="178">
        <f>IF(N27&gt;0,IF(N27-$O$11*NOTICE!$D$25&gt;0,N27-$O$11*NOTICE!$D$25,0),0)</f>
        <v>0</v>
      </c>
      <c r="P27" s="160" t="str">
        <f>TEXT(O27,"hh:mm")</f>
        <v>00:00</v>
      </c>
      <c r="Q27" s="9"/>
    </row>
    <row r="28" spans="1:17" ht="15.6" thickBot="1" x14ac:dyDescent="0.3">
      <c r="A28" s="2"/>
      <c r="B28" s="163" t="s">
        <v>66</v>
      </c>
      <c r="C28" s="163"/>
      <c r="D28" s="164" t="s">
        <v>66</v>
      </c>
      <c r="E28" s="164"/>
      <c r="F28" s="163" t="s">
        <v>66</v>
      </c>
      <c r="G28" s="163"/>
      <c r="H28" s="163" t="s">
        <v>66</v>
      </c>
      <c r="I28" s="163"/>
      <c r="J28" s="153" t="s">
        <v>66</v>
      </c>
      <c r="K28" s="153"/>
      <c r="L28" s="153" t="s">
        <v>66</v>
      </c>
      <c r="M28" s="153"/>
      <c r="N28" s="156"/>
      <c r="O28" s="176">
        <f>IF(N28&gt;0,IF(N28-$O$11*NOTICE!$D$25&gt;0,N28-$O$11*NOTICE!$D$25,0),0)</f>
        <v>0</v>
      </c>
      <c r="P28" s="161"/>
      <c r="Q28" s="9"/>
    </row>
    <row r="29" spans="1:17" ht="15.6" thickBot="1" x14ac:dyDescent="0.3">
      <c r="A29" s="2"/>
      <c r="B29" s="110" t="s">
        <v>82</v>
      </c>
      <c r="C29" s="13" t="s">
        <v>65</v>
      </c>
      <c r="D29" s="110" t="s">
        <v>82</v>
      </c>
      <c r="E29" s="13" t="s">
        <v>65</v>
      </c>
      <c r="F29" s="110" t="s">
        <v>82</v>
      </c>
      <c r="G29" s="13" t="s">
        <v>65</v>
      </c>
      <c r="H29" s="110" t="s">
        <v>82</v>
      </c>
      <c r="I29" s="13" t="s">
        <v>65</v>
      </c>
      <c r="J29" s="110" t="s">
        <v>82</v>
      </c>
      <c r="K29" s="13" t="s">
        <v>65</v>
      </c>
      <c r="L29" s="110" t="s">
        <v>82</v>
      </c>
      <c r="M29" s="13" t="s">
        <v>65</v>
      </c>
      <c r="N29" s="157"/>
      <c r="O29" s="99"/>
      <c r="P29" s="162"/>
      <c r="Q29" s="9"/>
    </row>
    <row r="30" spans="1:17" ht="15.6" thickBot="1" x14ac:dyDescent="0.3">
      <c r="A30" s="2"/>
      <c r="B30" s="165"/>
      <c r="C30" s="165"/>
      <c r="D30" s="165"/>
      <c r="E30" s="165"/>
      <c r="F30" s="165"/>
      <c r="G30" s="165"/>
      <c r="H30" s="165"/>
      <c r="I30" s="165"/>
      <c r="J30" s="165"/>
      <c r="K30" s="165"/>
      <c r="L30" s="165"/>
      <c r="M30" s="165"/>
      <c r="N30" s="165"/>
      <c r="O30" s="165"/>
      <c r="P30" s="165"/>
      <c r="Q30" s="9"/>
    </row>
    <row r="31" spans="1:17" ht="30.6" thickBot="1" x14ac:dyDescent="0.3">
      <c r="A31" s="2"/>
      <c r="B31" s="177" t="s">
        <v>67</v>
      </c>
      <c r="C31" s="177"/>
      <c r="D31" s="177"/>
      <c r="E31" s="177"/>
      <c r="F31" s="177"/>
      <c r="G31" s="177"/>
      <c r="H31" s="177"/>
      <c r="I31" s="177"/>
      <c r="J31" s="177"/>
      <c r="K31" s="177"/>
      <c r="L31" s="177"/>
      <c r="M31" s="177"/>
      <c r="N31" s="112" t="s">
        <v>68</v>
      </c>
      <c r="O31" s="6"/>
      <c r="P31" s="5">
        <f>SUM(O12:O29)</f>
        <v>0</v>
      </c>
      <c r="Q31" s="9"/>
    </row>
    <row r="32" spans="1:17" ht="15.6" thickBot="1" x14ac:dyDescent="0.3">
      <c r="A32" s="2"/>
      <c r="B32" s="177"/>
      <c r="C32" s="177"/>
      <c r="D32" s="177"/>
      <c r="E32" s="177"/>
      <c r="F32" s="177"/>
      <c r="G32" s="177"/>
      <c r="H32" s="177"/>
      <c r="I32" s="177"/>
      <c r="J32" s="177"/>
      <c r="K32" s="177"/>
      <c r="L32" s="177"/>
      <c r="M32" s="177"/>
      <c r="N32" s="113" t="s">
        <v>69</v>
      </c>
      <c r="O32" s="7"/>
      <c r="P32" s="8">
        <f>P31+'Période 3'!P29</f>
        <v>0</v>
      </c>
      <c r="Q32" s="9"/>
    </row>
    <row r="33" spans="1:17" ht="178.5" customHeight="1" x14ac:dyDescent="0.25">
      <c r="A33" s="2"/>
      <c r="B33" s="9"/>
      <c r="C33" s="9"/>
      <c r="D33" s="9"/>
      <c r="E33" s="9"/>
      <c r="F33" s="9"/>
      <c r="G33" s="9"/>
      <c r="H33" s="9"/>
      <c r="I33" s="9"/>
      <c r="J33" s="9"/>
      <c r="K33" s="9"/>
      <c r="L33" s="9"/>
      <c r="M33" s="9"/>
      <c r="N33" s="9"/>
      <c r="O33" s="9"/>
      <c r="P33" s="9"/>
      <c r="Q33" s="2"/>
    </row>
  </sheetData>
  <sheetProtection algorithmName="SHA-512" hashValue="x8mt+b88DAe0LTkISzMOa/HJA5lpzgUN/9zc99mGp1hRCYffkUsRFDVRRWHqfPMBv8WiV6gua2Z3MH1P3iyPdQ==" saltValue="D9XUjeRsJcPXgupTpe9dHQ==" spinCount="100000" sheet="1" objects="1" scenarios="1"/>
  <mergeCells count="70">
    <mergeCell ref="P12:P14"/>
    <mergeCell ref="D2:E2"/>
    <mergeCell ref="J2:N2"/>
    <mergeCell ref="D3:E3"/>
    <mergeCell ref="J3:N3"/>
    <mergeCell ref="D4:E4"/>
    <mergeCell ref="B6:P6"/>
    <mergeCell ref="B11:C11"/>
    <mergeCell ref="D11:E11"/>
    <mergeCell ref="F11:G11"/>
    <mergeCell ref="H11:I11"/>
    <mergeCell ref="J11:K11"/>
    <mergeCell ref="L11:M11"/>
    <mergeCell ref="O12:O13"/>
    <mergeCell ref="B13:C13"/>
    <mergeCell ref="D13:E13"/>
    <mergeCell ref="O15:O16"/>
    <mergeCell ref="B16:C16"/>
    <mergeCell ref="D16:E16"/>
    <mergeCell ref="F16:G16"/>
    <mergeCell ref="H16:I16"/>
    <mergeCell ref="J16:K16"/>
    <mergeCell ref="L16:M16"/>
    <mergeCell ref="N15:N17"/>
    <mergeCell ref="F13:G13"/>
    <mergeCell ref="H13:I13"/>
    <mergeCell ref="J13:K13"/>
    <mergeCell ref="L13:M13"/>
    <mergeCell ref="N12:N14"/>
    <mergeCell ref="B30:P30"/>
    <mergeCell ref="B31:M31"/>
    <mergeCell ref="B32:M32"/>
    <mergeCell ref="P18:P20"/>
    <mergeCell ref="O21:O22"/>
    <mergeCell ref="B22:C22"/>
    <mergeCell ref="D22:E22"/>
    <mergeCell ref="F22:G22"/>
    <mergeCell ref="H22:I22"/>
    <mergeCell ref="J22:K22"/>
    <mergeCell ref="L22:M22"/>
    <mergeCell ref="N21:N23"/>
    <mergeCell ref="P21:P23"/>
    <mergeCell ref="O18:O19"/>
    <mergeCell ref="B19:C19"/>
    <mergeCell ref="D19:E19"/>
    <mergeCell ref="N27:N29"/>
    <mergeCell ref="O27:O28"/>
    <mergeCell ref="P27:P29"/>
    <mergeCell ref="B28:C28"/>
    <mergeCell ref="D28:E28"/>
    <mergeCell ref="F28:G28"/>
    <mergeCell ref="H28:I28"/>
    <mergeCell ref="J28:K28"/>
    <mergeCell ref="L28:M28"/>
    <mergeCell ref="H5:J5"/>
    <mergeCell ref="N24:N26"/>
    <mergeCell ref="O24:O25"/>
    <mergeCell ref="P24:P26"/>
    <mergeCell ref="B25:C25"/>
    <mergeCell ref="D25:E25"/>
    <mergeCell ref="F25:G25"/>
    <mergeCell ref="H25:I25"/>
    <mergeCell ref="J25:K25"/>
    <mergeCell ref="L25:M25"/>
    <mergeCell ref="F19:G19"/>
    <mergeCell ref="H19:I19"/>
    <mergeCell ref="J19:K19"/>
    <mergeCell ref="L19:M19"/>
    <mergeCell ref="N18:N20"/>
    <mergeCell ref="P15:P17"/>
  </mergeCells>
  <dataValidations count="3">
    <dataValidation type="time" allowBlank="1" showErrorMessage="1" error="Soit le format horaire n'est pas respecté, soit l'horaire saisi est impossible pour une journée." sqref="I14:I15 K14:K15 M14:M15 E14:E15 G14:G15 G17:G18 I17:I18 K17:K18 M17:M18 C17:C18 G20:G21 I20:I21 K20:K21 M20:M21 G23:G24 C14 E17:E18 G26:G27 E20:E21 C12 K12 M12 E12 G12 I12 C29 M29 K29 I29 G29 I26:I27 K26:K27 M26:M27 C26:C27 E26:E27 E29 E23:E24 C20:C21 M23:M24 K23:K24 I23:I24 C24" xr:uid="{00000000-0002-0000-0500-000000000000}">
      <formula1>0</formula1>
      <formula2>0.416666666666667</formula2>
    </dataValidation>
    <dataValidation type="list" allowBlank="1" showInputMessage="1" showErrorMessage="1" sqref="L14 B14 D14 H14 J14 F14 L17 B17 D17 H17 J17 F17 L20 B20 D20 H20 J20 F20 H23 J23 F23 L23 B23 H26 J29 F29 L29 B29 D29 H29 D23 J26 F26 L26 B26 D26" xr:uid="{00000000-0002-0000-0500-000001000000}">
      <formula1>$Z$12:$Z$15</formula1>
    </dataValidation>
    <dataValidation type="custom" allowBlank="1" showErrorMessage="1" error="Soit le format horaire n'est pas respecté, soit l'horaire saisi est impossible pour une journée." sqref="C23" xr:uid="{B40BD064-85F0-4DF5-8824-113046A23C3C}">
      <formula1>"FERIE"</formula1>
    </dataValidation>
  </dataValidation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oddHeader>
    <oddFooter>&amp;CPage &amp;P</oddFooter>
  </headerFooter>
  <drawing r:id="rId1"/>
  <extLst>
    <ext xmlns:x14="http://schemas.microsoft.com/office/spreadsheetml/2009/9/main" uri="{CCE6A557-97BC-4b89-ADB6-D9C93CAAB3DF}">
      <x14:dataValidations xmlns:xm="http://schemas.microsoft.com/office/excel/2006/main" count="2">
        <x14:dataValidation type="list" allowBlank="1" showErrorMessage="1" xr:uid="{00000000-0002-0000-0500-000002000000}">
          <x14:formula1>
            <xm:f>NOTICE!$O$8:$O$43</xm:f>
          </x14:formula1>
          <x14:formula2>
            <xm:f>0</xm:f>
          </x14:formula2>
          <xm:sqref>F19:M19 F16:M16 B13:M13 B19:D19 B22:M22 B16:D16 B28:M28 B25:M25</xm:sqref>
        </x14:dataValidation>
        <x14:dataValidation type="list" showInputMessage="1" showErrorMessage="1" xr:uid="{00000000-0002-0000-0500-000003000000}">
          <x14:formula1>
            <xm:f>Etat_108h!$Q$8:$Q$12</xm:f>
          </x14:formula1>
          <xm:sqref>B14 D14 F14 H14 J14 L14 B17 D17 F17 H17 J17 L17 B20 D20 F20 H20 J20 L20 H23 J23 L23 B23 D23 H26 J29 L29 B29 D29 F29 H29 F23 J26 L26 B26 D26 F26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A1:AA48"/>
  <sheetViews>
    <sheetView showGridLines="0" showRowColHeaders="0" zoomScaleNormal="100" workbookViewId="0">
      <selection activeCell="L48" sqref="L48"/>
    </sheetView>
  </sheetViews>
  <sheetFormatPr baseColWidth="10" defaultColWidth="9.109375" defaultRowHeight="13.2" x14ac:dyDescent="0.25"/>
  <cols>
    <col min="1" max="1" width="20" style="1"/>
    <col min="2" max="3" width="10.44140625" style="1" customWidth="1"/>
    <col min="4" max="13" width="10" style="1"/>
    <col min="14" max="14" width="19" style="1" customWidth="1"/>
    <col min="15" max="15" width="0" style="1" hidden="1"/>
    <col min="16" max="16" width="20.44140625" style="1" customWidth="1"/>
    <col min="17" max="17" width="26.33203125" style="1" customWidth="1"/>
    <col min="18" max="25" width="9.109375" style="1"/>
    <col min="26" max="26" width="15" style="1" customWidth="1"/>
    <col min="27" max="27" width="9.88671875" style="1" bestFit="1" customWidth="1"/>
    <col min="28" max="16384" width="9.109375" style="1"/>
  </cols>
  <sheetData>
    <row r="1" spans="1:27" ht="15" x14ac:dyDescent="0.25">
      <c r="A1" s="2"/>
      <c r="B1" s="2"/>
      <c r="C1" s="2"/>
      <c r="D1" s="2"/>
      <c r="E1" s="2"/>
      <c r="F1" s="2"/>
      <c r="G1" s="2"/>
      <c r="H1" s="2"/>
      <c r="I1" s="2"/>
      <c r="J1" s="2"/>
      <c r="K1" s="2"/>
      <c r="L1" s="2"/>
      <c r="M1" s="2"/>
      <c r="N1" s="2"/>
      <c r="O1" s="2"/>
      <c r="P1" s="2"/>
      <c r="Q1" s="2"/>
    </row>
    <row r="2" spans="1:27" ht="15.6" x14ac:dyDescent="0.25">
      <c r="A2" s="2"/>
      <c r="B2" s="62" t="s">
        <v>1</v>
      </c>
      <c r="C2" s="4" t="s">
        <v>2</v>
      </c>
      <c r="D2" s="171">
        <f>NOTICE!D6</f>
        <v>0</v>
      </c>
      <c r="E2" s="171"/>
      <c r="F2" s="3"/>
      <c r="G2" s="62" t="s">
        <v>6</v>
      </c>
      <c r="H2" s="3"/>
      <c r="I2" s="3"/>
      <c r="J2" s="116">
        <f>NOTICE!D9</f>
        <v>0</v>
      </c>
      <c r="K2" s="116"/>
      <c r="L2" s="116"/>
      <c r="M2" s="116"/>
      <c r="N2" s="116"/>
      <c r="O2" s="3"/>
      <c r="P2" s="3"/>
      <c r="Q2" s="9"/>
    </row>
    <row r="3" spans="1:27" ht="15.6" x14ac:dyDescent="0.25">
      <c r="A3" s="2"/>
      <c r="B3" s="62" t="s">
        <v>3</v>
      </c>
      <c r="C3" s="4" t="s">
        <v>2</v>
      </c>
      <c r="D3" s="171">
        <f>NOTICE!D7</f>
        <v>0</v>
      </c>
      <c r="E3" s="171"/>
      <c r="F3" s="3"/>
      <c r="G3" s="62" t="s">
        <v>7</v>
      </c>
      <c r="H3" s="3"/>
      <c r="I3" s="3"/>
      <c r="J3" s="116">
        <f>NOTICE!D10</f>
        <v>0</v>
      </c>
      <c r="K3" s="116"/>
      <c r="L3" s="116"/>
      <c r="M3" s="116"/>
      <c r="N3" s="116"/>
      <c r="O3" s="3"/>
      <c r="P3" s="3"/>
      <c r="Q3" s="9"/>
    </row>
    <row r="4" spans="1:27" ht="16.2" thickBot="1" x14ac:dyDescent="0.3">
      <c r="A4" s="2"/>
      <c r="B4" s="62" t="s">
        <v>4</v>
      </c>
      <c r="C4" s="4" t="s">
        <v>2</v>
      </c>
      <c r="D4" s="172">
        <f>NOTICE!D8</f>
        <v>0</v>
      </c>
      <c r="E4" s="172"/>
      <c r="F4" s="17"/>
      <c r="G4" s="17"/>
      <c r="H4" s="21"/>
      <c r="I4" s="21"/>
      <c r="J4" s="21"/>
      <c r="K4" s="3"/>
      <c r="L4" s="3"/>
      <c r="M4" s="3"/>
      <c r="N4" s="3"/>
      <c r="O4" s="3"/>
      <c r="P4" s="3"/>
      <c r="Q4" s="9"/>
    </row>
    <row r="5" spans="1:27" ht="16.2" thickBot="1" x14ac:dyDescent="0.35">
      <c r="A5" s="2"/>
      <c r="B5" s="17"/>
      <c r="C5" s="4"/>
      <c r="D5" s="39"/>
      <c r="E5" s="39"/>
      <c r="F5" s="17"/>
      <c r="G5" s="22"/>
      <c r="H5" s="173" t="s">
        <v>92</v>
      </c>
      <c r="I5" s="174"/>
      <c r="J5" s="175"/>
      <c r="K5" s="25"/>
      <c r="L5" s="3"/>
      <c r="M5" s="3"/>
      <c r="N5" s="3"/>
      <c r="O5" s="3"/>
      <c r="P5" s="3"/>
      <c r="Q5" s="9"/>
    </row>
    <row r="6" spans="1:27" ht="15" x14ac:dyDescent="0.25">
      <c r="A6" s="2"/>
      <c r="B6" s="116"/>
      <c r="C6" s="116"/>
      <c r="D6" s="116"/>
      <c r="E6" s="116"/>
      <c r="F6" s="116"/>
      <c r="G6" s="116"/>
      <c r="H6" s="117"/>
      <c r="I6" s="117"/>
      <c r="J6" s="117"/>
      <c r="K6" s="116"/>
      <c r="L6" s="116"/>
      <c r="M6" s="116"/>
      <c r="N6" s="116"/>
      <c r="O6" s="116"/>
      <c r="P6" s="116"/>
      <c r="Q6" s="9"/>
    </row>
    <row r="7" spans="1:27" ht="17.399999999999999" x14ac:dyDescent="0.25">
      <c r="A7" s="2"/>
      <c r="B7" s="4"/>
      <c r="C7" s="40"/>
      <c r="D7" s="40"/>
      <c r="E7" s="40"/>
      <c r="F7" s="40"/>
      <c r="G7" s="40"/>
      <c r="H7" s="41" t="s">
        <v>56</v>
      </c>
      <c r="I7" s="40"/>
      <c r="J7" s="4"/>
      <c r="K7" s="4"/>
      <c r="L7" s="4"/>
      <c r="M7" s="4"/>
      <c r="N7" s="4"/>
      <c r="O7" s="4"/>
      <c r="P7" s="4"/>
      <c r="Q7" s="9"/>
    </row>
    <row r="8" spans="1:27" ht="18" x14ac:dyDescent="0.25">
      <c r="A8" s="2"/>
      <c r="B8" s="4"/>
      <c r="C8" s="40"/>
      <c r="D8" s="40"/>
      <c r="E8" s="40"/>
      <c r="F8" s="40"/>
      <c r="G8" s="40"/>
      <c r="H8" s="42" t="s">
        <v>57</v>
      </c>
      <c r="I8" s="40"/>
      <c r="J8" s="4"/>
      <c r="K8" s="4"/>
      <c r="L8" s="4"/>
      <c r="M8" s="4"/>
      <c r="N8" s="4"/>
      <c r="O8" s="4"/>
      <c r="P8" s="4"/>
      <c r="Q8" s="9"/>
    </row>
    <row r="9" spans="1:27" ht="18" x14ac:dyDescent="0.25">
      <c r="A9" s="2"/>
      <c r="B9" s="4"/>
      <c r="C9" s="4"/>
      <c r="D9" s="4"/>
      <c r="E9" s="4"/>
      <c r="F9" s="4"/>
      <c r="G9" s="4"/>
      <c r="H9" s="42" t="s">
        <v>58</v>
      </c>
      <c r="I9" s="4"/>
      <c r="J9" s="4"/>
      <c r="K9" s="4"/>
      <c r="L9" s="4"/>
      <c r="M9" s="4"/>
      <c r="N9" s="4"/>
      <c r="O9" s="4"/>
      <c r="P9" s="4"/>
      <c r="Q9" s="9"/>
    </row>
    <row r="10" spans="1:27" ht="15.6" thickBot="1" x14ac:dyDescent="0.3">
      <c r="A10" s="2"/>
      <c r="B10" s="100">
        <v>1</v>
      </c>
      <c r="C10" s="100"/>
      <c r="D10" s="100">
        <v>2</v>
      </c>
      <c r="E10" s="100"/>
      <c r="F10" s="100">
        <v>3</v>
      </c>
      <c r="G10" s="100"/>
      <c r="H10" s="100">
        <v>4</v>
      </c>
      <c r="I10" s="100"/>
      <c r="J10" s="100">
        <v>5</v>
      </c>
      <c r="K10" s="100"/>
      <c r="L10" s="100">
        <v>6</v>
      </c>
      <c r="M10" s="100"/>
      <c r="N10" s="101">
        <f>NOTICE!E32</f>
        <v>45769</v>
      </c>
      <c r="O10" s="98"/>
      <c r="P10" s="98"/>
      <c r="Q10" s="9"/>
    </row>
    <row r="11" spans="1:27" ht="55.5" customHeight="1" thickBot="1" x14ac:dyDescent="0.3">
      <c r="A11" s="2"/>
      <c r="B11" s="169" t="s">
        <v>59</v>
      </c>
      <c r="C11" s="170"/>
      <c r="D11" s="168" t="s">
        <v>60</v>
      </c>
      <c r="E11" s="168"/>
      <c r="F11" s="169" t="s">
        <v>61</v>
      </c>
      <c r="G11" s="170"/>
      <c r="H11" s="168" t="s">
        <v>62</v>
      </c>
      <c r="I11" s="168"/>
      <c r="J11" s="169" t="s">
        <v>63</v>
      </c>
      <c r="K11" s="170"/>
      <c r="L11" s="168" t="s">
        <v>64</v>
      </c>
      <c r="M11" s="168"/>
      <c r="N11" s="107" t="s">
        <v>78</v>
      </c>
      <c r="O11" s="114">
        <v>1</v>
      </c>
      <c r="P11" s="106" t="s">
        <v>79</v>
      </c>
      <c r="Q11" s="9"/>
    </row>
    <row r="12" spans="1:27" ht="15.6" x14ac:dyDescent="0.3">
      <c r="A12" s="2"/>
      <c r="B12" s="102">
        <v>45403</v>
      </c>
      <c r="C12" s="115" t="s">
        <v>98</v>
      </c>
      <c r="D12" s="102">
        <f>IF(WEEKDAY($N$10,2)=D10,$N$10,IF(B12&lt;&gt;"",B12+1,""))</f>
        <v>45769</v>
      </c>
      <c r="E12" s="103" t="s">
        <v>65</v>
      </c>
      <c r="F12" s="102">
        <f>IF(WEEKDAY($N$10,2)=F10,$N$10,IF(D12&lt;&gt;"",D12+1,""))</f>
        <v>45770</v>
      </c>
      <c r="G12" s="10" t="s">
        <v>65</v>
      </c>
      <c r="H12" s="102">
        <f>IF(WEEKDAY($N$10,2)=H10,$N$10,IF(F12&lt;&gt;"",F12+1,""))</f>
        <v>45771</v>
      </c>
      <c r="I12" s="10" t="s">
        <v>65</v>
      </c>
      <c r="J12" s="102">
        <f>IF(WEEKDAY($N$10,2)=J10,$N$10,IF(H12&lt;&gt;"",H12+1,""))</f>
        <v>45772</v>
      </c>
      <c r="K12" s="10" t="s">
        <v>65</v>
      </c>
      <c r="L12" s="102">
        <f>IF(WEEKDAY($N$10,2)=L10,$N$10,IF(J12&lt;&gt;"",J12+1,""))</f>
        <v>45773</v>
      </c>
      <c r="M12" s="10" t="s">
        <v>65</v>
      </c>
      <c r="N12" s="156">
        <f>IF(ISNUMBER(C12),C12,0)+IF(ISNUMBER(E12),E12,0)+IF(ISNUMBER(G12),G12,0)+IF(ISNUMBER(I12),I12,0)+IF(ISNUMBER(K12),K12,0)+IF(ISNUMBER(M12),M12,0)</f>
        <v>0</v>
      </c>
      <c r="O12" s="176">
        <f>IF(N12&gt;0,IF(N12-$O$11*NOTICE!$D$25&gt;0,N12-$O$11*NOTICE!$D$25,0),0)</f>
        <v>0</v>
      </c>
      <c r="P12" s="161" t="str">
        <f>TEXT(O12,"hh:mm")</f>
        <v>00:00</v>
      </c>
      <c r="Q12" s="9"/>
      <c r="Z12" s="64" t="s">
        <v>70</v>
      </c>
      <c r="AA12" s="35">
        <f>SUMIFS(C14:M32,B14:L32,"APC")</f>
        <v>0</v>
      </c>
    </row>
    <row r="13" spans="1:27" ht="15.6" thickBot="1" x14ac:dyDescent="0.3">
      <c r="A13" s="2"/>
      <c r="B13" s="164" t="s">
        <v>66</v>
      </c>
      <c r="C13" s="164"/>
      <c r="D13" s="164" t="s">
        <v>66</v>
      </c>
      <c r="E13" s="164"/>
      <c r="F13" s="164" t="s">
        <v>66</v>
      </c>
      <c r="G13" s="164"/>
      <c r="H13" s="163" t="s">
        <v>66</v>
      </c>
      <c r="I13" s="163"/>
      <c r="J13" s="153" t="s">
        <v>66</v>
      </c>
      <c r="K13" s="153"/>
      <c r="L13" s="153" t="s">
        <v>66</v>
      </c>
      <c r="M13" s="153"/>
      <c r="N13" s="156"/>
      <c r="O13" s="176">
        <f>IF(N13&gt;0,IF(N13-$O$11*NOTICE!$D$25&gt;0,N13-$O$11*NOTICE!$D$25,0),0)</f>
        <v>0</v>
      </c>
      <c r="P13" s="161"/>
      <c r="Q13" s="9"/>
      <c r="Z13" s="65" t="s">
        <v>74</v>
      </c>
      <c r="AA13" s="35">
        <f>SUMIFS(C14:M32,B14:L32,"Formation")</f>
        <v>0</v>
      </c>
    </row>
    <row r="14" spans="1:27" ht="15.6" thickBot="1" x14ac:dyDescent="0.3">
      <c r="A14" s="2"/>
      <c r="B14" s="48" t="s">
        <v>82</v>
      </c>
      <c r="C14" s="12" t="s">
        <v>65</v>
      </c>
      <c r="D14" s="48" t="s">
        <v>82</v>
      </c>
      <c r="E14" s="12" t="s">
        <v>65</v>
      </c>
      <c r="F14" s="48" t="s">
        <v>82</v>
      </c>
      <c r="G14" s="12" t="s">
        <v>98</v>
      </c>
      <c r="H14" s="48" t="s">
        <v>82</v>
      </c>
      <c r="I14" s="12" t="s">
        <v>98</v>
      </c>
      <c r="J14" s="48" t="s">
        <v>82</v>
      </c>
      <c r="K14" s="12" t="s">
        <v>99</v>
      </c>
      <c r="L14" s="48" t="s">
        <v>82</v>
      </c>
      <c r="M14" s="12" t="s">
        <v>99</v>
      </c>
      <c r="N14" s="157"/>
      <c r="O14" s="15"/>
      <c r="P14" s="162"/>
      <c r="Q14" s="9"/>
      <c r="Z14" s="66" t="s">
        <v>75</v>
      </c>
      <c r="AA14" s="35">
        <f>SUMIFS(C14:M32,B14:L32,"Conseil ecole")</f>
        <v>0</v>
      </c>
    </row>
    <row r="15" spans="1:27" ht="15" x14ac:dyDescent="0.25">
      <c r="A15" s="2"/>
      <c r="B15" s="45">
        <f>L12+2</f>
        <v>45775</v>
      </c>
      <c r="C15" s="10" t="s">
        <v>65</v>
      </c>
      <c r="D15" s="46">
        <f>B15+1</f>
        <v>45776</v>
      </c>
      <c r="E15" s="10" t="s">
        <v>65</v>
      </c>
      <c r="F15" s="47">
        <f>D15+1</f>
        <v>45777</v>
      </c>
      <c r="G15" s="10" t="s">
        <v>65</v>
      </c>
      <c r="H15" s="47">
        <f>F15+1</f>
        <v>45778</v>
      </c>
      <c r="I15" s="115" t="s">
        <v>98</v>
      </c>
      <c r="J15" s="45">
        <f>H15+1</f>
        <v>45779</v>
      </c>
      <c r="K15" s="11" t="s">
        <v>65</v>
      </c>
      <c r="L15" s="45">
        <f>J15+1</f>
        <v>45780</v>
      </c>
      <c r="M15" s="11" t="s">
        <v>65</v>
      </c>
      <c r="N15" s="155">
        <f>IF(ISNUMBER(C15),C15,0)+IF(ISNUMBER(E15),E15,0)+IF(ISNUMBER(G15),G15,0)+IF(ISNUMBER(I15),I15,0)+IF(ISNUMBER(K15),K15,0)+IF(ISNUMBER(M15),M15,0)</f>
        <v>0</v>
      </c>
      <c r="O15" s="176">
        <f>IF(N15&gt;0,IF(N15-$O$11*NOTICE!$D$25&gt;0,N15-$O$11*NOTICE!$D$25,0),0)</f>
        <v>0</v>
      </c>
      <c r="P15" s="160" t="str">
        <f>TEXT(O15,"hh:mm")</f>
        <v>00:00</v>
      </c>
      <c r="Q15" s="9"/>
      <c r="Z15" s="66" t="s">
        <v>73</v>
      </c>
      <c r="AA15" s="35">
        <f>SUMIFS(C14:M32,B14:L32,"autres")</f>
        <v>0</v>
      </c>
    </row>
    <row r="16" spans="1:27" ht="15.6" thickBot="1" x14ac:dyDescent="0.3">
      <c r="A16" s="2"/>
      <c r="B16" s="164" t="s">
        <v>66</v>
      </c>
      <c r="C16" s="164"/>
      <c r="D16" s="163" t="s">
        <v>66</v>
      </c>
      <c r="E16" s="163"/>
      <c r="F16" s="164" t="s">
        <v>66</v>
      </c>
      <c r="G16" s="164"/>
      <c r="H16" s="164" t="s">
        <v>66</v>
      </c>
      <c r="I16" s="164"/>
      <c r="J16" s="153" t="s">
        <v>66</v>
      </c>
      <c r="K16" s="153"/>
      <c r="L16" s="153" t="s">
        <v>66</v>
      </c>
      <c r="M16" s="153"/>
      <c r="N16" s="156"/>
      <c r="O16" s="176">
        <f>IF(N16&gt;0,IF(N16-$O$11*NOTICE!$D$25&gt;0,N16-$O$11*NOTICE!$D$25,0),0)</f>
        <v>0</v>
      </c>
      <c r="P16" s="161"/>
      <c r="Q16" s="9"/>
    </row>
    <row r="17" spans="1:17" ht="15.6" thickBot="1" x14ac:dyDescent="0.3">
      <c r="A17" s="2"/>
      <c r="B17" s="48" t="s">
        <v>82</v>
      </c>
      <c r="C17" s="12" t="s">
        <v>65</v>
      </c>
      <c r="D17" s="48" t="s">
        <v>82</v>
      </c>
      <c r="E17" s="12" t="s">
        <v>65</v>
      </c>
      <c r="F17" s="48" t="s">
        <v>82</v>
      </c>
      <c r="G17" s="12" t="s">
        <v>65</v>
      </c>
      <c r="H17" s="48" t="s">
        <v>82</v>
      </c>
      <c r="I17" s="12" t="s">
        <v>65</v>
      </c>
      <c r="J17" s="48" t="s">
        <v>82</v>
      </c>
      <c r="K17" s="12" t="s">
        <v>65</v>
      </c>
      <c r="L17" s="48" t="s">
        <v>82</v>
      </c>
      <c r="M17" s="12" t="s">
        <v>65</v>
      </c>
      <c r="N17" s="157"/>
      <c r="O17" s="15"/>
      <c r="P17" s="162"/>
      <c r="Q17" s="9"/>
    </row>
    <row r="18" spans="1:17" ht="15" x14ac:dyDescent="0.25">
      <c r="A18" s="2"/>
      <c r="B18" s="45">
        <f>B15+7</f>
        <v>45782</v>
      </c>
      <c r="C18" s="10" t="s">
        <v>65</v>
      </c>
      <c r="D18" s="46">
        <f>B18+1</f>
        <v>45783</v>
      </c>
      <c r="E18" s="10" t="s">
        <v>65</v>
      </c>
      <c r="F18" s="47">
        <f>D18+1</f>
        <v>45784</v>
      </c>
      <c r="G18" s="10" t="s">
        <v>65</v>
      </c>
      <c r="H18" s="47">
        <f>F18+1</f>
        <v>45785</v>
      </c>
      <c r="I18" s="115" t="s">
        <v>98</v>
      </c>
      <c r="J18" s="45">
        <f>H18+1</f>
        <v>45786</v>
      </c>
      <c r="K18" s="10" t="s">
        <v>65</v>
      </c>
      <c r="L18" s="45">
        <f>J18+1</f>
        <v>45787</v>
      </c>
      <c r="M18" s="10" t="s">
        <v>65</v>
      </c>
      <c r="N18" s="155">
        <f>IF(ISNUMBER(C18),C18,0)+IF(ISNUMBER(E18),E18,0)+IF(ISNUMBER(G18),G18,0)+IF(ISNUMBER(I18),I18,0)+IF(ISNUMBER(K18),K18,0)+IF(ISNUMBER(M18),M18,0)</f>
        <v>0</v>
      </c>
      <c r="O18" s="176">
        <f>IF(N18&gt;0,IF(N18-$O$11*NOTICE!$D$25&gt;0,N18-$O$11*NOTICE!$D$25,0),0)</f>
        <v>0</v>
      </c>
      <c r="P18" s="160" t="str">
        <f>TEXT(O18,"hh:mm")</f>
        <v>00:00</v>
      </c>
      <c r="Q18" s="9"/>
    </row>
    <row r="19" spans="1:17" ht="15.6" thickBot="1" x14ac:dyDescent="0.3">
      <c r="A19" s="2"/>
      <c r="B19" s="163" t="s">
        <v>66</v>
      </c>
      <c r="C19" s="163"/>
      <c r="D19" s="164" t="s">
        <v>66</v>
      </c>
      <c r="E19" s="164"/>
      <c r="F19" s="163" t="s">
        <v>66</v>
      </c>
      <c r="G19" s="163"/>
      <c r="H19" s="164" t="s">
        <v>66</v>
      </c>
      <c r="I19" s="164"/>
      <c r="J19" s="153" t="s">
        <v>66</v>
      </c>
      <c r="K19" s="153"/>
      <c r="L19" s="153" t="s">
        <v>66</v>
      </c>
      <c r="M19" s="153"/>
      <c r="N19" s="156"/>
      <c r="O19" s="176">
        <f>IF(N19&gt;0,IF(N19-$O$11*NOTICE!$D$25&gt;0,N19-$O$11*NOTICE!$D$25,0),0)</f>
        <v>0</v>
      </c>
      <c r="P19" s="161"/>
      <c r="Q19" s="9"/>
    </row>
    <row r="20" spans="1:17" ht="15.6" thickBot="1" x14ac:dyDescent="0.3">
      <c r="A20" s="2"/>
      <c r="B20" s="48" t="s">
        <v>82</v>
      </c>
      <c r="C20" s="12" t="s">
        <v>98</v>
      </c>
      <c r="D20" s="48" t="s">
        <v>82</v>
      </c>
      <c r="E20" s="12" t="s">
        <v>65</v>
      </c>
      <c r="F20" s="48" t="s">
        <v>82</v>
      </c>
      <c r="G20" s="12" t="s">
        <v>65</v>
      </c>
      <c r="H20" s="48" t="s">
        <v>82</v>
      </c>
      <c r="I20" s="12" t="s">
        <v>65</v>
      </c>
      <c r="J20" s="48" t="s">
        <v>82</v>
      </c>
      <c r="K20" s="12" t="s">
        <v>65</v>
      </c>
      <c r="L20" s="48" t="s">
        <v>82</v>
      </c>
      <c r="M20" s="12" t="s">
        <v>65</v>
      </c>
      <c r="N20" s="157"/>
      <c r="O20" s="15"/>
      <c r="P20" s="162"/>
      <c r="Q20" s="9"/>
    </row>
    <row r="21" spans="1:17" ht="15" x14ac:dyDescent="0.25">
      <c r="A21" s="2"/>
      <c r="B21" s="45">
        <f>B18+7</f>
        <v>45789</v>
      </c>
      <c r="C21" s="51" t="s">
        <v>65</v>
      </c>
      <c r="D21" s="46">
        <f>B21+1</f>
        <v>45790</v>
      </c>
      <c r="E21" s="10" t="s">
        <v>65</v>
      </c>
      <c r="F21" s="47">
        <f>D21+1</f>
        <v>45791</v>
      </c>
      <c r="G21" s="10" t="s">
        <v>65</v>
      </c>
      <c r="H21" s="47">
        <f>F21+1</f>
        <v>45792</v>
      </c>
      <c r="I21" s="10" t="s">
        <v>65</v>
      </c>
      <c r="J21" s="45">
        <f>H21+1</f>
        <v>45793</v>
      </c>
      <c r="K21" s="10" t="s">
        <v>65</v>
      </c>
      <c r="L21" s="45">
        <f>J21+1</f>
        <v>45794</v>
      </c>
      <c r="M21" s="10" t="s">
        <v>65</v>
      </c>
      <c r="N21" s="155">
        <f>IF(ISNUMBER(C21),C21,0)+IF(ISNUMBER(E21),E21,0)+IF(ISNUMBER(G21),G21,0)+IF(ISNUMBER(I21),I21,0)+IF(ISNUMBER(K21),K21,0)+IF(ISNUMBER(M21),M21,0)</f>
        <v>0</v>
      </c>
      <c r="O21" s="176">
        <f>IF(N21&gt;0,IF(N21-$O$11*NOTICE!$D$25&gt;0,N21-$O$11*NOTICE!$D$25,0),0)</f>
        <v>0</v>
      </c>
      <c r="P21" s="160" t="str">
        <f>TEXT(O21,"hh:mm")</f>
        <v>00:00</v>
      </c>
      <c r="Q21" s="9"/>
    </row>
    <row r="22" spans="1:17" ht="15.6" thickBot="1" x14ac:dyDescent="0.3">
      <c r="A22" s="2"/>
      <c r="B22" s="163" t="s">
        <v>66</v>
      </c>
      <c r="C22" s="163"/>
      <c r="D22" s="164" t="s">
        <v>66</v>
      </c>
      <c r="E22" s="164"/>
      <c r="F22" s="163" t="s">
        <v>66</v>
      </c>
      <c r="G22" s="163"/>
      <c r="H22" s="153" t="s">
        <v>66</v>
      </c>
      <c r="I22" s="153"/>
      <c r="J22" s="153" t="s">
        <v>66</v>
      </c>
      <c r="K22" s="153"/>
      <c r="L22" s="153" t="s">
        <v>66</v>
      </c>
      <c r="M22" s="153"/>
      <c r="N22" s="156"/>
      <c r="O22" s="176">
        <f>IF(N22&gt;0,IF(N22-$O$11*NOTICE!$D$25&gt;0,N22-$O$11*NOTICE!$D$25,0),0)</f>
        <v>0</v>
      </c>
      <c r="P22" s="161"/>
      <c r="Q22" s="9"/>
    </row>
    <row r="23" spans="1:17" ht="15.6" thickBot="1" x14ac:dyDescent="0.3">
      <c r="A23" s="2"/>
      <c r="B23" s="48" t="s">
        <v>82</v>
      </c>
      <c r="C23" s="12" t="s">
        <v>65</v>
      </c>
      <c r="D23" s="48" t="s">
        <v>82</v>
      </c>
      <c r="E23" s="12" t="s">
        <v>65</v>
      </c>
      <c r="F23" s="48" t="s">
        <v>82</v>
      </c>
      <c r="G23" s="12" t="s">
        <v>65</v>
      </c>
      <c r="H23" s="48" t="s">
        <v>82</v>
      </c>
      <c r="I23" s="12" t="s">
        <v>65</v>
      </c>
      <c r="J23" s="48" t="s">
        <v>82</v>
      </c>
      <c r="K23" s="12" t="s">
        <v>65</v>
      </c>
      <c r="L23" s="48" t="s">
        <v>82</v>
      </c>
      <c r="M23" s="12" t="s">
        <v>65</v>
      </c>
      <c r="N23" s="157"/>
      <c r="O23" s="15"/>
      <c r="P23" s="162"/>
      <c r="Q23" s="9"/>
    </row>
    <row r="24" spans="1:17" ht="15" x14ac:dyDescent="0.25">
      <c r="A24" s="2"/>
      <c r="B24" s="45">
        <f>B21+7</f>
        <v>45796</v>
      </c>
      <c r="C24" s="10" t="s">
        <v>65</v>
      </c>
      <c r="D24" s="46">
        <f>B24+1</f>
        <v>45797</v>
      </c>
      <c r="E24" s="10" t="s">
        <v>65</v>
      </c>
      <c r="F24" s="47">
        <f>D24+1</f>
        <v>45798</v>
      </c>
      <c r="G24" s="10" t="s">
        <v>65</v>
      </c>
      <c r="H24" s="47">
        <f>F24+1</f>
        <v>45799</v>
      </c>
      <c r="I24" s="10" t="s">
        <v>65</v>
      </c>
      <c r="J24" s="45">
        <f>H24+1</f>
        <v>45800</v>
      </c>
      <c r="K24" s="10" t="s">
        <v>65</v>
      </c>
      <c r="L24" s="45">
        <f>J24+1</f>
        <v>45801</v>
      </c>
      <c r="M24" s="10" t="s">
        <v>65</v>
      </c>
      <c r="N24" s="155">
        <f>IF(ISNUMBER(C24),C24,0)+IF(ISNUMBER(E24),E24,0)+IF(ISNUMBER(G24),G24,0)+IF(ISNUMBER(I24),I24,0)+IF(ISNUMBER(K24),K24,0)+IF(ISNUMBER(M24),M24,0)</f>
        <v>0</v>
      </c>
      <c r="O24" s="176">
        <f>IF(N24&gt;0,IF(N24-$O$11*NOTICE!$D$25&gt;0,N24-$O$11*NOTICE!$D$25,0),0)</f>
        <v>0</v>
      </c>
      <c r="P24" s="160" t="str">
        <f>TEXT(O24,"hh:mm")</f>
        <v>00:00</v>
      </c>
      <c r="Q24" s="9"/>
    </row>
    <row r="25" spans="1:17" ht="15.6" thickBot="1" x14ac:dyDescent="0.3">
      <c r="A25" s="2"/>
      <c r="B25" s="163" t="s">
        <v>66</v>
      </c>
      <c r="C25" s="163"/>
      <c r="D25" s="164" t="s">
        <v>66</v>
      </c>
      <c r="E25" s="164"/>
      <c r="F25" s="163" t="s">
        <v>66</v>
      </c>
      <c r="G25" s="163"/>
      <c r="H25" s="153" t="s">
        <v>66</v>
      </c>
      <c r="I25" s="153"/>
      <c r="J25" s="153" t="s">
        <v>66</v>
      </c>
      <c r="K25" s="153"/>
      <c r="L25" s="153" t="s">
        <v>66</v>
      </c>
      <c r="M25" s="153"/>
      <c r="N25" s="156"/>
      <c r="O25" s="176">
        <f>IF(N25&gt;0,IF(N25-$O$11*NOTICE!$D$25&gt;0,N25-$O$11*NOTICE!$D$25,0),0)</f>
        <v>0</v>
      </c>
      <c r="P25" s="161"/>
      <c r="Q25" s="9"/>
    </row>
    <row r="26" spans="1:17" ht="15.6" thickBot="1" x14ac:dyDescent="0.3">
      <c r="A26" s="2"/>
      <c r="B26" s="48" t="s">
        <v>82</v>
      </c>
      <c r="C26" s="12" t="s">
        <v>65</v>
      </c>
      <c r="D26" s="48" t="s">
        <v>82</v>
      </c>
      <c r="E26" s="12" t="s">
        <v>65</v>
      </c>
      <c r="F26" s="48" t="s">
        <v>82</v>
      </c>
      <c r="G26" s="12" t="s">
        <v>65</v>
      </c>
      <c r="H26" s="48" t="s">
        <v>82</v>
      </c>
      <c r="I26" s="12" t="s">
        <v>65</v>
      </c>
      <c r="J26" s="48" t="s">
        <v>82</v>
      </c>
      <c r="K26" s="12" t="s">
        <v>65</v>
      </c>
      <c r="L26" s="48" t="s">
        <v>82</v>
      </c>
      <c r="M26" s="12" t="s">
        <v>65</v>
      </c>
      <c r="N26" s="157"/>
      <c r="O26" s="15"/>
      <c r="P26" s="162"/>
      <c r="Q26" s="9"/>
    </row>
    <row r="27" spans="1:17" ht="15" x14ac:dyDescent="0.25">
      <c r="A27" s="2"/>
      <c r="B27" s="45">
        <f>B24+7</f>
        <v>45803</v>
      </c>
      <c r="C27" s="10" t="s">
        <v>65</v>
      </c>
      <c r="D27" s="46">
        <f>B27+1</f>
        <v>45804</v>
      </c>
      <c r="E27" s="10" t="s">
        <v>65</v>
      </c>
      <c r="F27" s="47">
        <f>D27+1</f>
        <v>45805</v>
      </c>
      <c r="G27" s="10" t="s">
        <v>65</v>
      </c>
      <c r="H27" s="47">
        <f>F27+1</f>
        <v>45806</v>
      </c>
      <c r="I27" s="115" t="s">
        <v>98</v>
      </c>
      <c r="J27" s="45">
        <f>H27+1</f>
        <v>45807</v>
      </c>
      <c r="K27" s="115" t="s">
        <v>99</v>
      </c>
      <c r="L27" s="45">
        <f>J27+1</f>
        <v>45808</v>
      </c>
      <c r="M27" s="115" t="s">
        <v>99</v>
      </c>
      <c r="N27" s="155">
        <f>IF(ISNUMBER(C27),C27,0)+IF(ISNUMBER(E27),E27,0)+IF(ISNUMBER(G27),G27,0)+IF(ISNUMBER(I27),I27,0)+IF(ISNUMBER(K27),K27,0)+IF(ISNUMBER(M27),M27,0)</f>
        <v>0</v>
      </c>
      <c r="O27" s="176">
        <f>IF(N27&gt;0,IF(N27-$O$11*NOTICE!$D$25&gt;0,N27-$O$11*NOTICE!$D$25,0),0)</f>
        <v>0</v>
      </c>
      <c r="P27" s="160" t="str">
        <f>TEXT(O27,"hh:mm")</f>
        <v>00:00</v>
      </c>
      <c r="Q27" s="9"/>
    </row>
    <row r="28" spans="1:17" ht="15.6" thickBot="1" x14ac:dyDescent="0.3">
      <c r="A28" s="2"/>
      <c r="B28" s="164" t="s">
        <v>66</v>
      </c>
      <c r="C28" s="164"/>
      <c r="D28" s="164" t="s">
        <v>66</v>
      </c>
      <c r="E28" s="164"/>
      <c r="F28" s="163" t="s">
        <v>66</v>
      </c>
      <c r="G28" s="163"/>
      <c r="H28" s="153" t="s">
        <v>66</v>
      </c>
      <c r="I28" s="153"/>
      <c r="J28" s="153" t="s">
        <v>66</v>
      </c>
      <c r="K28" s="153"/>
      <c r="L28" s="153" t="s">
        <v>66</v>
      </c>
      <c r="M28" s="153"/>
      <c r="N28" s="156"/>
      <c r="O28" s="176">
        <f>IF(N28&gt;0,IF(N28-$O$11*NOTICE!$D$25&gt;0,N28-$O$11*NOTICE!$D$25,0),0)</f>
        <v>0</v>
      </c>
      <c r="P28" s="161"/>
      <c r="Q28" s="9"/>
    </row>
    <row r="29" spans="1:17" ht="15.6" thickBot="1" x14ac:dyDescent="0.3">
      <c r="A29" s="2"/>
      <c r="B29" s="48" t="s">
        <v>82</v>
      </c>
      <c r="C29" s="12" t="s">
        <v>65</v>
      </c>
      <c r="D29" s="48" t="s">
        <v>82</v>
      </c>
      <c r="E29" s="12" t="s">
        <v>65</v>
      </c>
      <c r="F29" s="48" t="s">
        <v>82</v>
      </c>
      <c r="G29" s="12" t="s">
        <v>65</v>
      </c>
      <c r="H29" s="48" t="s">
        <v>82</v>
      </c>
      <c r="I29" s="12" t="s">
        <v>65</v>
      </c>
      <c r="J29" s="48" t="s">
        <v>82</v>
      </c>
      <c r="K29" s="12" t="s">
        <v>65</v>
      </c>
      <c r="L29" s="48" t="s">
        <v>82</v>
      </c>
      <c r="M29" s="12" t="s">
        <v>65</v>
      </c>
      <c r="N29" s="157"/>
      <c r="O29" s="15"/>
      <c r="P29" s="162"/>
      <c r="Q29" s="9"/>
    </row>
    <row r="30" spans="1:17" ht="15" x14ac:dyDescent="0.25">
      <c r="A30" s="2"/>
      <c r="B30" s="45">
        <f>B27+7</f>
        <v>45810</v>
      </c>
      <c r="C30" s="10" t="s">
        <v>65</v>
      </c>
      <c r="D30" s="46">
        <f>B30+1</f>
        <v>45811</v>
      </c>
      <c r="E30" s="10" t="s">
        <v>65</v>
      </c>
      <c r="F30" s="47">
        <f>D30+1</f>
        <v>45812</v>
      </c>
      <c r="G30" s="10" t="s">
        <v>65</v>
      </c>
      <c r="H30" s="47">
        <f>F30+1</f>
        <v>45813</v>
      </c>
      <c r="I30" s="10" t="s">
        <v>65</v>
      </c>
      <c r="J30" s="45">
        <f>H30+1</f>
        <v>45814</v>
      </c>
      <c r="K30" s="11" t="s">
        <v>65</v>
      </c>
      <c r="L30" s="45">
        <f>J30+1</f>
        <v>45815</v>
      </c>
      <c r="M30" s="11" t="s">
        <v>65</v>
      </c>
      <c r="N30" s="155">
        <f>IF(ISNUMBER(C30),C30,0)+IF(ISNUMBER(E30),E30,0)+IF(ISNUMBER(G30),G30,0)+IF(ISNUMBER(I30),I30,0)+IF(ISNUMBER(K30),K30,0)+IF(ISNUMBER(M30),M30,0)</f>
        <v>0</v>
      </c>
      <c r="O30" s="176">
        <f>IF(N30&gt;0,IF(N30-$O$11*NOTICE!$D$25&gt;0,N30-$O$11*NOTICE!$D$25,0),0)</f>
        <v>0</v>
      </c>
      <c r="P30" s="160" t="str">
        <f>TEXT(O30,"hh:mm")</f>
        <v>00:00</v>
      </c>
      <c r="Q30" s="9"/>
    </row>
    <row r="31" spans="1:17" ht="15.6" thickBot="1" x14ac:dyDescent="0.3">
      <c r="A31" s="2"/>
      <c r="B31" s="163"/>
      <c r="C31" s="163"/>
      <c r="D31" s="164" t="s">
        <v>66</v>
      </c>
      <c r="E31" s="164"/>
      <c r="F31" s="163" t="s">
        <v>66</v>
      </c>
      <c r="G31" s="163"/>
      <c r="H31" s="163" t="s">
        <v>66</v>
      </c>
      <c r="I31" s="163"/>
      <c r="J31" s="153" t="s">
        <v>66</v>
      </c>
      <c r="K31" s="153"/>
      <c r="L31" s="153" t="s">
        <v>66</v>
      </c>
      <c r="M31" s="153"/>
      <c r="N31" s="156"/>
      <c r="O31" s="176">
        <f>IF(N31&gt;0,IF(N31-$O$11*NOTICE!$D$25&gt;0,N31-$O$11*NOTICE!$D$25,0),0)</f>
        <v>0</v>
      </c>
      <c r="P31" s="161"/>
      <c r="Q31" s="9"/>
    </row>
    <row r="32" spans="1:17" ht="15.6" thickBot="1" x14ac:dyDescent="0.3">
      <c r="A32" s="2"/>
      <c r="B32" s="48" t="s">
        <v>82</v>
      </c>
      <c r="C32" s="12" t="s">
        <v>65</v>
      </c>
      <c r="D32" s="48" t="s">
        <v>82</v>
      </c>
      <c r="E32" s="12" t="s">
        <v>65</v>
      </c>
      <c r="F32" s="48" t="s">
        <v>82</v>
      </c>
      <c r="G32" s="12" t="s">
        <v>65</v>
      </c>
      <c r="H32" s="48" t="s">
        <v>82</v>
      </c>
      <c r="I32" s="12" t="s">
        <v>65</v>
      </c>
      <c r="J32" s="48" t="s">
        <v>82</v>
      </c>
      <c r="K32" s="12" t="s">
        <v>65</v>
      </c>
      <c r="L32" s="48" t="s">
        <v>82</v>
      </c>
      <c r="M32" s="12" t="s">
        <v>65</v>
      </c>
      <c r="N32" s="157"/>
      <c r="O32" s="15"/>
      <c r="P32" s="162"/>
      <c r="Q32" s="9"/>
    </row>
    <row r="33" spans="1:17" ht="15" x14ac:dyDescent="0.25">
      <c r="A33" s="2"/>
      <c r="B33" s="45">
        <f>B30+7</f>
        <v>45817</v>
      </c>
      <c r="C33" s="115" t="s">
        <v>98</v>
      </c>
      <c r="D33" s="46">
        <f>B33+1</f>
        <v>45818</v>
      </c>
      <c r="E33" s="10" t="s">
        <v>65</v>
      </c>
      <c r="F33" s="47">
        <f>D33+1</f>
        <v>45819</v>
      </c>
      <c r="G33" s="10" t="s">
        <v>65</v>
      </c>
      <c r="H33" s="47">
        <f>F33+1</f>
        <v>45820</v>
      </c>
      <c r="I33" s="10" t="s">
        <v>65</v>
      </c>
      <c r="J33" s="45">
        <f>H33+1</f>
        <v>45821</v>
      </c>
      <c r="K33" s="11" t="s">
        <v>65</v>
      </c>
      <c r="L33" s="45">
        <f>J33+1</f>
        <v>45822</v>
      </c>
      <c r="M33" s="11" t="s">
        <v>65</v>
      </c>
      <c r="N33" s="155">
        <f>IF(ISNUMBER(C33),C33,0)+IF(ISNUMBER(E33),E33,0)+IF(ISNUMBER(G33),G33,0)+IF(ISNUMBER(I33),I33,0)+IF(ISNUMBER(K33),K33,0)+IF(ISNUMBER(M33),M33,0)</f>
        <v>0</v>
      </c>
      <c r="O33" s="176">
        <f>IF(N33&gt;0,IF(N33-$O$11*NOTICE!$D$25&gt;0,N33-$O$11*NOTICE!$D$25,0),0)</f>
        <v>0</v>
      </c>
      <c r="P33" s="160" t="str">
        <f>TEXT(O33,"hh:mm")</f>
        <v>00:00</v>
      </c>
      <c r="Q33" s="9"/>
    </row>
    <row r="34" spans="1:17" ht="15.6" thickBot="1" x14ac:dyDescent="0.3">
      <c r="A34" s="2"/>
      <c r="B34" s="163" t="s">
        <v>66</v>
      </c>
      <c r="C34" s="163"/>
      <c r="D34" s="164" t="s">
        <v>66</v>
      </c>
      <c r="E34" s="164"/>
      <c r="F34" s="163" t="s">
        <v>66</v>
      </c>
      <c r="G34" s="163"/>
      <c r="H34" s="163" t="s">
        <v>66</v>
      </c>
      <c r="I34" s="163"/>
      <c r="J34" s="153" t="s">
        <v>66</v>
      </c>
      <c r="K34" s="153"/>
      <c r="L34" s="153" t="s">
        <v>66</v>
      </c>
      <c r="M34" s="153"/>
      <c r="N34" s="156"/>
      <c r="O34" s="176">
        <f>IF(N34&gt;0,IF(N34-$O$11*NOTICE!$D$25&gt;0,N34-$O$11*NOTICE!$D$25,0),0)</f>
        <v>0</v>
      </c>
      <c r="P34" s="161"/>
      <c r="Q34" s="9"/>
    </row>
    <row r="35" spans="1:17" ht="15.6" thickBot="1" x14ac:dyDescent="0.3">
      <c r="A35" s="2"/>
      <c r="B35" s="48" t="s">
        <v>82</v>
      </c>
      <c r="C35" s="12" t="s">
        <v>65</v>
      </c>
      <c r="D35" s="48" t="s">
        <v>82</v>
      </c>
      <c r="E35" s="12" t="s">
        <v>65</v>
      </c>
      <c r="F35" s="48" t="s">
        <v>82</v>
      </c>
      <c r="G35" s="12" t="s">
        <v>65</v>
      </c>
      <c r="H35" s="48" t="s">
        <v>82</v>
      </c>
      <c r="I35" s="12" t="s">
        <v>65</v>
      </c>
      <c r="J35" s="48" t="s">
        <v>82</v>
      </c>
      <c r="K35" s="12" t="s">
        <v>65</v>
      </c>
      <c r="L35" s="48" t="s">
        <v>82</v>
      </c>
      <c r="M35" s="12" t="s">
        <v>65</v>
      </c>
      <c r="N35" s="157"/>
      <c r="O35" s="15"/>
      <c r="P35" s="162"/>
      <c r="Q35" s="9"/>
    </row>
    <row r="36" spans="1:17" ht="15" x14ac:dyDescent="0.25">
      <c r="A36" s="2"/>
      <c r="B36" s="45">
        <f>B33+7</f>
        <v>45824</v>
      </c>
      <c r="C36" s="10" t="s">
        <v>65</v>
      </c>
      <c r="D36" s="46">
        <f>B36+1</f>
        <v>45825</v>
      </c>
      <c r="E36" s="10" t="s">
        <v>65</v>
      </c>
      <c r="F36" s="47">
        <f>D36+1</f>
        <v>45826</v>
      </c>
      <c r="G36" s="10" t="s">
        <v>65</v>
      </c>
      <c r="H36" s="47">
        <f>F36+1</f>
        <v>45827</v>
      </c>
      <c r="I36" s="10" t="s">
        <v>65</v>
      </c>
      <c r="J36" s="45">
        <f>H36+1</f>
        <v>45828</v>
      </c>
      <c r="K36" s="11" t="s">
        <v>65</v>
      </c>
      <c r="L36" s="45">
        <f>J36+1</f>
        <v>45829</v>
      </c>
      <c r="M36" s="10" t="s">
        <v>65</v>
      </c>
      <c r="N36" s="155">
        <f>IF(ISNUMBER(C36),C36,0)+IF(ISNUMBER(E36),E36,0)+IF(ISNUMBER(G36),G36,0)+IF(ISNUMBER(I36),I36,0)+IF(ISNUMBER(K36),K36,0)+IF(ISNUMBER(M36),M36,0)</f>
        <v>0</v>
      </c>
      <c r="O36" s="176">
        <f>IF(N36&gt;0,IF(N36-$O$11*NOTICE!$D$25&gt;0,N36-$O$11*NOTICE!$D$25,0),0)</f>
        <v>0</v>
      </c>
      <c r="P36" s="160" t="str">
        <f>TEXT(O36,"hh:mm")</f>
        <v>00:00</v>
      </c>
      <c r="Q36" s="9"/>
    </row>
    <row r="37" spans="1:17" ht="15.6" thickBot="1" x14ac:dyDescent="0.3">
      <c r="A37" s="2"/>
      <c r="B37" s="163" t="s">
        <v>66</v>
      </c>
      <c r="C37" s="163"/>
      <c r="D37" s="164" t="s">
        <v>66</v>
      </c>
      <c r="E37" s="164"/>
      <c r="F37" s="163" t="s">
        <v>66</v>
      </c>
      <c r="G37" s="163"/>
      <c r="H37" s="163" t="s">
        <v>66</v>
      </c>
      <c r="I37" s="163"/>
      <c r="J37" s="153" t="s">
        <v>66</v>
      </c>
      <c r="K37" s="153"/>
      <c r="L37" s="153" t="s">
        <v>66</v>
      </c>
      <c r="M37" s="163"/>
      <c r="N37" s="156"/>
      <c r="O37" s="176">
        <f>IF(N37&gt;0,IF(N37-$O$11*NOTICE!$D$25&gt;0,N37-$O$11*NOTICE!$D$25,0),0)</f>
        <v>0</v>
      </c>
      <c r="P37" s="161"/>
      <c r="Q37" s="9"/>
    </row>
    <row r="38" spans="1:17" ht="15.6" thickBot="1" x14ac:dyDescent="0.3">
      <c r="A38" s="2"/>
      <c r="B38" s="110" t="s">
        <v>82</v>
      </c>
      <c r="C38" s="13" t="s">
        <v>65</v>
      </c>
      <c r="D38" s="110" t="s">
        <v>82</v>
      </c>
      <c r="E38" s="13" t="s">
        <v>65</v>
      </c>
      <c r="F38" s="110" t="s">
        <v>82</v>
      </c>
      <c r="G38" s="13" t="s">
        <v>65</v>
      </c>
      <c r="H38" s="110" t="s">
        <v>82</v>
      </c>
      <c r="I38" s="13" t="s">
        <v>65</v>
      </c>
      <c r="J38" s="110" t="s">
        <v>82</v>
      </c>
      <c r="K38" s="13" t="s">
        <v>65</v>
      </c>
      <c r="L38" s="110" t="s">
        <v>82</v>
      </c>
      <c r="M38" s="14" t="s">
        <v>65</v>
      </c>
      <c r="N38" s="157"/>
      <c r="O38" s="15"/>
      <c r="P38" s="162"/>
      <c r="Q38" s="9"/>
    </row>
    <row r="39" spans="1:17" ht="15" x14ac:dyDescent="0.25">
      <c r="A39" s="2"/>
      <c r="B39" s="45">
        <f>B36+7</f>
        <v>45831</v>
      </c>
      <c r="C39" s="10" t="s">
        <v>65</v>
      </c>
      <c r="D39" s="46">
        <f>B39+1</f>
        <v>45832</v>
      </c>
      <c r="E39" s="10" t="s">
        <v>65</v>
      </c>
      <c r="F39" s="47">
        <f>D39+1</f>
        <v>45833</v>
      </c>
      <c r="G39" s="10" t="s">
        <v>65</v>
      </c>
      <c r="H39" s="47">
        <f>F39+1</f>
        <v>45834</v>
      </c>
      <c r="I39" s="10" t="s">
        <v>65</v>
      </c>
      <c r="J39" s="45">
        <f>H39+1</f>
        <v>45835</v>
      </c>
      <c r="K39" s="11" t="s">
        <v>65</v>
      </c>
      <c r="L39" s="45">
        <f>J39+1</f>
        <v>45836</v>
      </c>
      <c r="M39" s="10" t="s">
        <v>65</v>
      </c>
      <c r="N39" s="155">
        <f>IF(ISNUMBER(C39),C39,0)+IF(ISNUMBER(E39),E39,0)+IF(ISNUMBER(G39),G39,0)+IF(ISNUMBER(I39),I39,0)+IF(ISNUMBER(K39),K39,0)+IF(ISNUMBER(M39),M39,0)</f>
        <v>0</v>
      </c>
      <c r="O39" s="176">
        <f>IF(N39&gt;0,IF(N39-$O$11*NOTICE!$D$25&gt;0,N39-$O$11*NOTICE!$D$25,0),0)</f>
        <v>0</v>
      </c>
      <c r="P39" s="160" t="str">
        <f>TEXT(O39,"hh:mm")</f>
        <v>00:00</v>
      </c>
      <c r="Q39" s="9"/>
    </row>
    <row r="40" spans="1:17" ht="15.6" thickBot="1" x14ac:dyDescent="0.3">
      <c r="A40" s="2"/>
      <c r="B40" s="163" t="s">
        <v>66</v>
      </c>
      <c r="C40" s="163"/>
      <c r="D40" s="164" t="s">
        <v>66</v>
      </c>
      <c r="E40" s="164"/>
      <c r="F40" s="163" t="s">
        <v>66</v>
      </c>
      <c r="G40" s="163"/>
      <c r="H40" s="163" t="s">
        <v>66</v>
      </c>
      <c r="I40" s="163"/>
      <c r="J40" s="153" t="s">
        <v>66</v>
      </c>
      <c r="K40" s="153"/>
      <c r="L40" s="153" t="s">
        <v>66</v>
      </c>
      <c r="M40" s="163"/>
      <c r="N40" s="156"/>
      <c r="O40" s="176">
        <f>IF(N40&gt;0,IF(N40-$O$11*NOTICE!$D$25&gt;0,N40-$O$11*NOTICE!$D$25,0),0)</f>
        <v>0</v>
      </c>
      <c r="P40" s="161"/>
      <c r="Q40" s="9"/>
    </row>
    <row r="41" spans="1:17" ht="15.6" thickBot="1" x14ac:dyDescent="0.3">
      <c r="A41" s="2"/>
      <c r="B41" s="110" t="s">
        <v>82</v>
      </c>
      <c r="C41" s="13" t="s">
        <v>65</v>
      </c>
      <c r="D41" s="110" t="s">
        <v>82</v>
      </c>
      <c r="E41" s="13" t="s">
        <v>65</v>
      </c>
      <c r="F41" s="110" t="s">
        <v>82</v>
      </c>
      <c r="G41" s="13" t="s">
        <v>65</v>
      </c>
      <c r="H41" s="110" t="s">
        <v>82</v>
      </c>
      <c r="I41" s="13" t="s">
        <v>65</v>
      </c>
      <c r="J41" s="110" t="s">
        <v>82</v>
      </c>
      <c r="K41" s="13" t="s">
        <v>65</v>
      </c>
      <c r="L41" s="110" t="s">
        <v>82</v>
      </c>
      <c r="M41" s="14" t="s">
        <v>65</v>
      </c>
      <c r="N41" s="157"/>
      <c r="O41" s="15"/>
      <c r="P41" s="162"/>
      <c r="Q41" s="9"/>
    </row>
    <row r="42" spans="1:17" ht="15" x14ac:dyDescent="0.25">
      <c r="A42" s="2"/>
      <c r="B42" s="45">
        <f>B39+7</f>
        <v>45838</v>
      </c>
      <c r="C42" s="10" t="s">
        <v>65</v>
      </c>
      <c r="D42" s="46">
        <f>B42+1</f>
        <v>45839</v>
      </c>
      <c r="E42" s="10" t="s">
        <v>65</v>
      </c>
      <c r="F42" s="47">
        <f>D42+1</f>
        <v>45840</v>
      </c>
      <c r="G42" s="10" t="s">
        <v>65</v>
      </c>
      <c r="H42" s="47">
        <f>F42+1</f>
        <v>45841</v>
      </c>
      <c r="I42" s="10" t="s">
        <v>65</v>
      </c>
      <c r="J42" s="45">
        <f>H42+1</f>
        <v>45842</v>
      </c>
      <c r="K42" s="11" t="s">
        <v>65</v>
      </c>
      <c r="L42" s="45">
        <f>J42+1</f>
        <v>45843</v>
      </c>
      <c r="M42" s="10" t="s">
        <v>65</v>
      </c>
      <c r="N42" s="155">
        <f>IF(ISNUMBER(C42),C42,0)+IF(ISNUMBER(E42),E42,0)+IF(ISNUMBER(G42),G42,0)+IF(ISNUMBER(I42),I42,0)+IF(ISNUMBER(K42),K42,0)+IF(ISNUMBER(M42),M42,0)</f>
        <v>0</v>
      </c>
      <c r="O42" s="176">
        <f>IF(N42&gt;0,IF(N42-$O$11*NOTICE!$D$25&gt;0,N42-$O$11*NOTICE!$D$25,0),0)</f>
        <v>0</v>
      </c>
      <c r="P42" s="160" t="str">
        <f>TEXT(O42,"hh:mm")</f>
        <v>00:00</v>
      </c>
      <c r="Q42" s="9"/>
    </row>
    <row r="43" spans="1:17" ht="15.6" thickBot="1" x14ac:dyDescent="0.3">
      <c r="A43" s="2"/>
      <c r="B43" s="163" t="s">
        <v>66</v>
      </c>
      <c r="C43" s="163"/>
      <c r="D43" s="164" t="s">
        <v>66</v>
      </c>
      <c r="E43" s="164"/>
      <c r="F43" s="163" t="s">
        <v>66</v>
      </c>
      <c r="G43" s="163"/>
      <c r="H43" s="163" t="s">
        <v>66</v>
      </c>
      <c r="I43" s="163"/>
      <c r="J43" s="153" t="s">
        <v>66</v>
      </c>
      <c r="K43" s="153"/>
      <c r="L43" s="153" t="s">
        <v>66</v>
      </c>
      <c r="M43" s="163"/>
      <c r="N43" s="156"/>
      <c r="O43" s="176">
        <f>IF(N43&gt;0,IF(N43-$O$11*NOTICE!$D$25&gt;0,N43-$O$11*NOTICE!$D$25,0),0)</f>
        <v>0</v>
      </c>
      <c r="P43" s="161"/>
      <c r="Q43" s="9"/>
    </row>
    <row r="44" spans="1:17" ht="15.6" thickBot="1" x14ac:dyDescent="0.3">
      <c r="A44" s="2"/>
      <c r="B44" s="110" t="s">
        <v>82</v>
      </c>
      <c r="C44" s="13" t="s">
        <v>65</v>
      </c>
      <c r="D44" s="110" t="s">
        <v>82</v>
      </c>
      <c r="E44" s="13" t="s">
        <v>65</v>
      </c>
      <c r="F44" s="110" t="s">
        <v>82</v>
      </c>
      <c r="G44" s="13" t="s">
        <v>65</v>
      </c>
      <c r="H44" s="110" t="s">
        <v>82</v>
      </c>
      <c r="I44" s="13" t="s">
        <v>65</v>
      </c>
      <c r="J44" s="110" t="s">
        <v>82</v>
      </c>
      <c r="K44" s="13" t="s">
        <v>65</v>
      </c>
      <c r="L44" s="110" t="s">
        <v>82</v>
      </c>
      <c r="M44" s="14" t="s">
        <v>65</v>
      </c>
      <c r="N44" s="157"/>
      <c r="O44" s="15"/>
      <c r="P44" s="162"/>
      <c r="Q44" s="9"/>
    </row>
    <row r="45" spans="1:17" ht="15.6" thickBot="1" x14ac:dyDescent="0.3">
      <c r="A45" s="2"/>
      <c r="B45" s="165"/>
      <c r="C45" s="165"/>
      <c r="D45" s="165"/>
      <c r="E45" s="165"/>
      <c r="F45" s="165"/>
      <c r="G45" s="165"/>
      <c r="H45" s="165"/>
      <c r="I45" s="165"/>
      <c r="J45" s="165"/>
      <c r="K45" s="165"/>
      <c r="L45" s="165"/>
      <c r="M45" s="165"/>
      <c r="N45" s="165"/>
      <c r="O45" s="165"/>
      <c r="P45" s="165"/>
      <c r="Q45" s="9"/>
    </row>
    <row r="46" spans="1:17" ht="30.6" thickBot="1" x14ac:dyDescent="0.3">
      <c r="A46" s="2"/>
      <c r="B46" s="177" t="s">
        <v>67</v>
      </c>
      <c r="C46" s="177"/>
      <c r="D46" s="177"/>
      <c r="E46" s="177"/>
      <c r="F46" s="177"/>
      <c r="G46" s="177"/>
      <c r="H46" s="177"/>
      <c r="I46" s="177"/>
      <c r="J46" s="177"/>
      <c r="K46" s="177"/>
      <c r="L46" s="177"/>
      <c r="M46" s="187"/>
      <c r="N46" s="112" t="s">
        <v>68</v>
      </c>
      <c r="O46" s="6"/>
      <c r="P46" s="5">
        <f>SUM(O12:O38)</f>
        <v>0</v>
      </c>
      <c r="Q46" s="9"/>
    </row>
    <row r="47" spans="1:17" ht="15.6" thickBot="1" x14ac:dyDescent="0.3">
      <c r="A47" s="2"/>
      <c r="B47" s="177"/>
      <c r="C47" s="177"/>
      <c r="D47" s="177"/>
      <c r="E47" s="177"/>
      <c r="F47" s="177"/>
      <c r="G47" s="177"/>
      <c r="H47" s="177"/>
      <c r="I47" s="177"/>
      <c r="J47" s="177"/>
      <c r="K47" s="177"/>
      <c r="L47" s="177"/>
      <c r="M47" s="187"/>
      <c r="N47" s="113" t="s">
        <v>69</v>
      </c>
      <c r="O47" s="7"/>
      <c r="P47" s="8">
        <f>P46+'Période 4'!P32</f>
        <v>0</v>
      </c>
      <c r="Q47" s="9"/>
    </row>
    <row r="48" spans="1:17" ht="141.75" customHeight="1" x14ac:dyDescent="0.25">
      <c r="A48" s="9"/>
      <c r="B48" s="9"/>
      <c r="C48" s="9"/>
      <c r="D48" s="9"/>
      <c r="E48" s="9"/>
      <c r="F48" s="9"/>
      <c r="G48" s="9"/>
      <c r="H48" s="9"/>
      <c r="I48" s="9"/>
      <c r="J48" s="9"/>
      <c r="K48" s="9"/>
      <c r="L48" s="9"/>
      <c r="M48" s="9"/>
      <c r="N48" s="9"/>
      <c r="O48" s="9"/>
      <c r="P48" s="9"/>
      <c r="Q48" s="9"/>
    </row>
  </sheetData>
  <sheetProtection algorithmName="SHA-512" hashValue="CUsyR49tn0A2gmGxyexB+0zhtWF4QWI9ZYTo2Lxe4L4y2Dyx+she76q+IhOGng3SgVSRHjvamGPAiQAHaxAMXw==" saltValue="y9FyKO9LAdN7QNp6EYnrcQ==" spinCount="100000" sheet="1" objects="1" scenarios="1"/>
  <mergeCells count="115">
    <mergeCell ref="N42:N44"/>
    <mergeCell ref="O42:O43"/>
    <mergeCell ref="P42:P44"/>
    <mergeCell ref="B43:C43"/>
    <mergeCell ref="D43:E43"/>
    <mergeCell ref="F43:G43"/>
    <mergeCell ref="H43:I43"/>
    <mergeCell ref="J43:K43"/>
    <mergeCell ref="L43:M43"/>
    <mergeCell ref="N39:N41"/>
    <mergeCell ref="O39:O40"/>
    <mergeCell ref="P39:P41"/>
    <mergeCell ref="B40:C40"/>
    <mergeCell ref="D40:E40"/>
    <mergeCell ref="F40:G40"/>
    <mergeCell ref="H40:I40"/>
    <mergeCell ref="J40:K40"/>
    <mergeCell ref="L40:M40"/>
    <mergeCell ref="O12:O13"/>
    <mergeCell ref="B13:C13"/>
    <mergeCell ref="D13:E13"/>
    <mergeCell ref="P12:P14"/>
    <mergeCell ref="F13:G13"/>
    <mergeCell ref="H13:I13"/>
    <mergeCell ref="J13:K13"/>
    <mergeCell ref="L13:M13"/>
    <mergeCell ref="N12:N14"/>
    <mergeCell ref="L11:M11"/>
    <mergeCell ref="D2:E2"/>
    <mergeCell ref="J2:N2"/>
    <mergeCell ref="D3:E3"/>
    <mergeCell ref="J3:N3"/>
    <mergeCell ref="D4:E4"/>
    <mergeCell ref="H5:J5"/>
    <mergeCell ref="B6:P6"/>
    <mergeCell ref="B11:C11"/>
    <mergeCell ref="D11:E11"/>
    <mergeCell ref="F11:G11"/>
    <mergeCell ref="H11:I11"/>
    <mergeCell ref="J11:K11"/>
    <mergeCell ref="P15:P17"/>
    <mergeCell ref="O18:O19"/>
    <mergeCell ref="B19:C19"/>
    <mergeCell ref="D19:E19"/>
    <mergeCell ref="F19:G19"/>
    <mergeCell ref="H19:I19"/>
    <mergeCell ref="J19:K19"/>
    <mergeCell ref="O15:O16"/>
    <mergeCell ref="B16:C16"/>
    <mergeCell ref="D16:E16"/>
    <mergeCell ref="F16:G16"/>
    <mergeCell ref="H16:I16"/>
    <mergeCell ref="J16:K16"/>
    <mergeCell ref="L16:M16"/>
    <mergeCell ref="N15:N17"/>
    <mergeCell ref="L19:M19"/>
    <mergeCell ref="N18:N20"/>
    <mergeCell ref="P21:P23"/>
    <mergeCell ref="O21:O22"/>
    <mergeCell ref="B22:C22"/>
    <mergeCell ref="D22:E22"/>
    <mergeCell ref="F22:G22"/>
    <mergeCell ref="H22:I22"/>
    <mergeCell ref="J22:K22"/>
    <mergeCell ref="L22:M22"/>
    <mergeCell ref="N21:N23"/>
    <mergeCell ref="P18:P20"/>
    <mergeCell ref="P27:P29"/>
    <mergeCell ref="O24:O25"/>
    <mergeCell ref="B25:C25"/>
    <mergeCell ref="D25:E25"/>
    <mergeCell ref="F25:G25"/>
    <mergeCell ref="H25:I25"/>
    <mergeCell ref="J25:K25"/>
    <mergeCell ref="L25:M25"/>
    <mergeCell ref="N24:N26"/>
    <mergeCell ref="P24:P26"/>
    <mergeCell ref="O27:O28"/>
    <mergeCell ref="B28:C28"/>
    <mergeCell ref="D28:E28"/>
    <mergeCell ref="F28:G28"/>
    <mergeCell ref="H28:I28"/>
    <mergeCell ref="J28:K28"/>
    <mergeCell ref="L28:M28"/>
    <mergeCell ref="N27:N29"/>
    <mergeCell ref="O30:O31"/>
    <mergeCell ref="L31:M31"/>
    <mergeCell ref="N30:N32"/>
    <mergeCell ref="B45:P45"/>
    <mergeCell ref="B46:M46"/>
    <mergeCell ref="B47:M47"/>
    <mergeCell ref="B31:C31"/>
    <mergeCell ref="D31:E31"/>
    <mergeCell ref="F31:G31"/>
    <mergeCell ref="H31:I31"/>
    <mergeCell ref="J31:K31"/>
    <mergeCell ref="P30:P32"/>
    <mergeCell ref="N36:N38"/>
    <mergeCell ref="O36:O37"/>
    <mergeCell ref="P36:P38"/>
    <mergeCell ref="L37:M37"/>
    <mergeCell ref="N33:N35"/>
    <mergeCell ref="O33:O34"/>
    <mergeCell ref="P33:P35"/>
    <mergeCell ref="L34:M34"/>
    <mergeCell ref="B37:C37"/>
    <mergeCell ref="D37:E37"/>
    <mergeCell ref="F37:G37"/>
    <mergeCell ref="H37:I37"/>
    <mergeCell ref="J37:K37"/>
    <mergeCell ref="B34:C34"/>
    <mergeCell ref="D34:E34"/>
    <mergeCell ref="F34:G34"/>
    <mergeCell ref="H34:I34"/>
    <mergeCell ref="J34:K34"/>
  </mergeCells>
  <dataValidations count="5">
    <dataValidation type="time" allowBlank="1" showErrorMessage="1" error="Soit le format horaire n'est pas respecté, soit l'horaire saisi est impossible pour une journée." sqref="I26 E14:E15 I32:I33 I20:I21 M32:M33 C21 K20:K21 C17:C18 M29:M30 K29:K30 C32 I29:I30 G29:G30 E29:E30 C29:C30 K26 C14:C15 I17 G26:G27 E26:E27 C26:C27 G20:G21 K23:K24 C23 G23:G24 I23:I24 K32:K33 G15 E23:E24 E20:E21 M20:M21 E32:E33 C35:C36 M23:M24 G17:G18 K17:K18 E17 K15 M15 E12 M17:M18 G32:G33 K41:K42 M41:M42 C41:C42 E41:E42 G41:G42 M35:M36 K35:K36 I35:I36 G35:G36 E35:E36 M12 M26 G12 I12 K12 E38:E39 C38:C39 M38:M39 K38:K39 I38:I39 G38:G39 I41:I42 E44 C44 M44 K44 I44 G44" xr:uid="{00000000-0002-0000-0600-000000000000}">
      <formula1>0</formula1>
      <formula2>0.416666666666667</formula2>
    </dataValidation>
    <dataValidation type="list" allowBlank="1" showErrorMessage="1" sqref="C31 B25:C25 I31 C34 D16:E16 I34 C37 I37 C40 I40 C43 I43" xr:uid="{00000000-0002-0000-0600-000001000000}">
      <formula1>LISTE</formula1>
      <formula2>0</formula2>
    </dataValidation>
    <dataValidation type="list" allowBlank="1" showInputMessage="1" showErrorMessage="1" sqref="L14 B14 D14 H14 J14 F14 L17 B17 D17 H17 J17 F17 L20 B20 D20 H20 J20 F20 L23 B23 D23 H23 J23 F23 L26 B26 D26 H26 J26 F26 L29 B29 D29 H29 J29 F29 H32 J32 F32 L32 B32 F41 L41 B41 D41 H41 D35 D32 H35 J35 F35 L35 B35 D38 B38 L38 F38 J38 H38 J41 D44 B44 L44 F44 J44 H44" xr:uid="{00000000-0002-0000-0600-000002000000}">
      <formula1>$Z$12:$Z$15</formula1>
    </dataValidation>
    <dataValidation type="custom" allowBlank="1" showErrorMessage="1" error="Soit le format horaire n'est pas respecté, soit l'horaire saisi est impossible pour une journée." sqref="I18 C20 C33 G14 I27 I14:I15 C12" xr:uid="{20B8E8FE-F152-46E2-B30E-D16F02D38ABC}">
      <formula1>"FERIE"</formula1>
    </dataValidation>
    <dataValidation type="custom" allowBlank="1" showErrorMessage="1" error="Soit le format horaire n'est pas respecté, soit l'horaire saisi est impossible pour une journée." sqref="M27 K14 M14 K27" xr:uid="{A8AFCD83-8235-4764-A399-AD7A31D6AE8F}">
      <formula1>"VAQUE"</formula1>
    </dataValidation>
  </dataValidations>
  <pageMargins left="0.78749999999999998" right="0.78749999999999998" top="1.0249999999999999" bottom="1.0249999999999999" header="0.78749999999999998" footer="0.78749999999999998"/>
  <pageSetup paperSize="0" scale="0" firstPageNumber="0" orientation="portrait" usePrinterDefaults="0" horizontalDpi="0" verticalDpi="0" copies="0"/>
  <headerFooter>
    <oddHeader>&amp;C&amp;A</oddHeader>
    <oddFooter>&amp;CPage &amp;P</oddFooter>
  </headerFooter>
  <drawing r:id="rId1"/>
  <extLst>
    <ext xmlns:x14="http://schemas.microsoft.com/office/spreadsheetml/2009/9/main" uri="{CCE6A557-97BC-4b89-ADB6-D9C93CAAB3DF}">
      <x14:dataValidations xmlns:xm="http://schemas.microsoft.com/office/excel/2006/main" count="2">
        <x14:dataValidation type="list" allowBlank="1" showErrorMessage="1" xr:uid="{00000000-0002-0000-0600-000003000000}">
          <x14:formula1>
            <xm:f>NOTICE!$O$8:$O$43</xm:f>
          </x14:formula1>
          <x14:formula2>
            <xm:f>0</xm:f>
          </x14:formula2>
          <xm:sqref>L19 D31 F31 H31 J31 L31 L25 B31 B22:H22 J22 B13:M13 F16:M16 B34 B16:C16 L22 B19:J19 D37 F37 H37 J37 L37 B37 D34 F34 H34 J34 L34 D25:H25 J25 B28:H28 J28:M28 D40 F40 H40 J40 L40 B40 D43 F43 H43 J43 L43 B43</xm:sqref>
        </x14:dataValidation>
        <x14:dataValidation type="list" showInputMessage="1" showErrorMessage="1" xr:uid="{00000000-0002-0000-0600-000004000000}">
          <x14:formula1>
            <xm:f>Etat_108h!$Q$8:$Q$12</xm:f>
          </x14:formula1>
          <xm:sqref>B14 D14 F14 H14 J14 L14 B17 D17 F17 H17 J17 L17 B20 D20 F20 H20 J20 L20 D23 F23 H23 J23 L23 B26 D26 F26 H26 J26 L26 B23 B29 D29 F29 H29 J29 L29 H32 J32 L32 B32 D32 B41 D41 F41 H41 J41 H35 F32 J35 L35 B35 D35 F35 H38 F38 D38 B38 L38 J38 L41 H44 F44 D44 B44 L44 J44</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85</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NOTICE</vt:lpstr>
      <vt:lpstr>Etat_108h</vt:lpstr>
      <vt:lpstr>Période 1</vt:lpstr>
      <vt:lpstr>Période 2</vt:lpstr>
      <vt:lpstr>Période 3</vt:lpstr>
      <vt:lpstr>Période 4</vt:lpstr>
      <vt:lpstr>Période 5</vt:lpstr>
      <vt:lpstr>LISTE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LALANNE</dc:creator>
  <cp:lastModifiedBy>Marjorie BUORO</cp:lastModifiedBy>
  <cp:revision>20</cp:revision>
  <cp:lastPrinted>2021-07-05T19:22:56Z</cp:lastPrinted>
  <dcterms:created xsi:type="dcterms:W3CDTF">2016-11-18T13:19:26Z</dcterms:created>
  <dcterms:modified xsi:type="dcterms:W3CDTF">2024-08-27T10:14:22Z</dcterms:modified>
  <dc:language>fr-FR</dc:language>
</cp:coreProperties>
</file>