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60" windowWidth="21630" windowHeight="6285" tabRatio="810" activeTab="0"/>
  </bookViews>
  <sheets>
    <sheet name="TOTAL" sheetId="1" r:id="rId1"/>
    <sheet name="Sud Périgord" sheetId="2" r:id="rId2"/>
    <sheet name="J. Capelle" sheetId="3" r:id="rId3"/>
    <sheet name="Chardeuil" sheetId="4" r:id="rId4"/>
    <sheet name="L. de Vinci" sheetId="5" r:id="rId5"/>
    <sheet name="P. Picasso" sheetId="6" r:id="rId6"/>
    <sheet name="Ribérac" sheetId="7" r:id="rId7"/>
    <sheet name="Sarlat" sheetId="8" r:id="rId8"/>
    <sheet name="Thiviers" sheetId="9" r:id="rId9"/>
    <sheet name="SEP" sheetId="10" r:id="rId10"/>
    <sheet name="EREA" sheetId="11" r:id="rId11"/>
  </sheets>
  <definedNames>
    <definedName name="_xlnm.Print_Area" localSheetId="9">'SEP'!$A$1:$F$64</definedName>
    <definedName name="_xlnm.Print_Area" localSheetId="1">'Sud Périgord'!$A$1:$F$58</definedName>
    <definedName name="_xlnm.Print_Area" localSheetId="0">'TOTAL'!$A$1:$P$51</definedName>
  </definedNames>
  <calcPr fullCalcOnLoad="1"/>
</workbook>
</file>

<file path=xl/sharedStrings.xml><?xml version="1.0" encoding="utf-8"?>
<sst xmlns="http://schemas.openxmlformats.org/spreadsheetml/2006/main" count="507" uniqueCount="215">
  <si>
    <t>TOTAL</t>
  </si>
  <si>
    <t>Intitulé Formation</t>
  </si>
  <si>
    <t>Effectif</t>
  </si>
  <si>
    <t>Div.</t>
  </si>
  <si>
    <t>TERBEP</t>
  </si>
  <si>
    <t>BAC PRO Secrétariat</t>
  </si>
  <si>
    <t>2nde Pro</t>
  </si>
  <si>
    <t>PREPRO</t>
  </si>
  <si>
    <t>BAC PRO Commerce</t>
  </si>
  <si>
    <t>TERPRO</t>
  </si>
  <si>
    <t>2nde PRO</t>
  </si>
  <si>
    <t>CAP Maintenance Op Parcs Jardins</t>
  </si>
  <si>
    <t>1ère année</t>
  </si>
  <si>
    <t>2ème année</t>
  </si>
  <si>
    <t>BAC PRO Maint. Véhic. Auto Motocy</t>
  </si>
  <si>
    <t>BERGERAC - LP Jean Capelle</t>
  </si>
  <si>
    <t>CAP Cuisine</t>
  </si>
  <si>
    <t>CAP Restaurant</t>
  </si>
  <si>
    <t>BEP Carrières Sanitaires &amp; Sociales</t>
  </si>
  <si>
    <t>Mention Complémentaire</t>
  </si>
  <si>
    <t>Aide à domicile (MC 5)</t>
  </si>
  <si>
    <t>Sommelerie</t>
  </si>
  <si>
    <t>ULIS</t>
  </si>
  <si>
    <t>COULAURES - LP Chardeuil</t>
  </si>
  <si>
    <t>CAP</t>
  </si>
  <si>
    <t xml:space="preserve"> Installateur Sanitaire</t>
  </si>
  <si>
    <t>Charpentier Bois</t>
  </si>
  <si>
    <t xml:space="preserve"> Platrerie Peinture</t>
  </si>
  <si>
    <t xml:space="preserve">BAC PRO </t>
  </si>
  <si>
    <t xml:space="preserve"> Techn. Bat. A Etudes &amp; Eco</t>
  </si>
  <si>
    <t xml:space="preserve"> Techn. Ins Sys Energ Clim</t>
  </si>
  <si>
    <t xml:space="preserve"> Techn Gros œuvre Batiment</t>
  </si>
  <si>
    <t xml:space="preserve"> Techn Constructeur Bois</t>
  </si>
  <si>
    <t xml:space="preserve"> Technicien Menuisier Agen</t>
  </si>
  <si>
    <t>PERIGUEUX - LP Léonard de Vinci</t>
  </si>
  <si>
    <t>CAP Agent Polyvalent de Restauration</t>
  </si>
  <si>
    <t>2ème Année</t>
  </si>
  <si>
    <t>CAP Prep &amp; Réal Ouvr Electriques</t>
  </si>
  <si>
    <t>BAC PRO</t>
  </si>
  <si>
    <t>Tech. Chaudronnerie Industrielle</t>
  </si>
  <si>
    <t xml:space="preserve"> Technicien d' Usinage</t>
  </si>
  <si>
    <t>PERIGUEUX - LP Pablo Picasso</t>
  </si>
  <si>
    <t>CAP Employé Comm Multispécialités</t>
  </si>
  <si>
    <t>BAC PRO Vente (prosp négo suivi)</t>
  </si>
  <si>
    <t>BAC PRO Services Proxim Vie Locale</t>
  </si>
  <si>
    <t>Aide à Domicile (MC 5)</t>
  </si>
  <si>
    <t>RIBERAC - LP Arnaut Daniel</t>
  </si>
  <si>
    <t>BAC PRO Maintenance Equip Indus</t>
  </si>
  <si>
    <t>SARLAT - LP Pré de Cordy</t>
  </si>
  <si>
    <t>1ère Année</t>
  </si>
  <si>
    <t>Menuisier Fabr. Men. Mob Agencmt</t>
  </si>
  <si>
    <t>Prép et Réal Ouvrages Electriques</t>
  </si>
  <si>
    <t>Employé Vente Prod. Alimentaires</t>
  </si>
  <si>
    <t>Employé Vente Equip. Courants</t>
  </si>
  <si>
    <t>Capacité CR: 588</t>
  </si>
  <si>
    <t>THIVIERS - LP Porte d'Aquitaine</t>
  </si>
  <si>
    <t>CAP 1 Arts du Bois</t>
  </si>
  <si>
    <t>Option B: Tourneur</t>
  </si>
  <si>
    <t>Option C: Marqueteur</t>
  </si>
  <si>
    <t>BAC PRO Technicien Menuis Agenc</t>
  </si>
  <si>
    <t>BAC PRO Electrotec Energ Commu</t>
  </si>
  <si>
    <t>BMA Ebeniste</t>
  </si>
  <si>
    <t>Année préparatoire</t>
  </si>
  <si>
    <t xml:space="preserve">TRELISSAC - EREA </t>
  </si>
  <si>
    <t>CAP 2</t>
  </si>
  <si>
    <t xml:space="preserve"> Serrurier Métallier</t>
  </si>
  <si>
    <t xml:space="preserve"> Menuis Fabrct Men Mob Agcmt</t>
  </si>
  <si>
    <t xml:space="preserve"> Maintenance &amp; Hygiène Locaux</t>
  </si>
  <si>
    <t>Fleuriste</t>
  </si>
  <si>
    <t>SEGPA</t>
  </si>
  <si>
    <t>6ème</t>
  </si>
  <si>
    <t>5ème</t>
  </si>
  <si>
    <t>4ème</t>
  </si>
  <si>
    <t>3ème Spec Pluritech Mécan Elec</t>
  </si>
  <si>
    <t>BAC PRO Maint. Mat. Agricoles</t>
  </si>
  <si>
    <t>2nde Pro option Marine Nationale</t>
  </si>
  <si>
    <t>Bac PRO Restauration et Rest. Européen</t>
  </si>
  <si>
    <t>Prepro Option Marine Nationale</t>
  </si>
  <si>
    <t>BAC PRO Gestion Administration</t>
  </si>
  <si>
    <t>Ter Pro</t>
  </si>
  <si>
    <t>NONTRON - Lycée Alcide Dusolier</t>
  </si>
  <si>
    <t xml:space="preserve">Chef éts : Marie-Claire JAEGER-CHAMBARET </t>
  </si>
  <si>
    <t>PERIGUEUX - Lycée A. Claveille</t>
  </si>
  <si>
    <t>TERRASSON - Lycée Saint-Exupéry</t>
  </si>
  <si>
    <t>En 1 AN</t>
  </si>
  <si>
    <t>2nde Pro Européen</t>
  </si>
  <si>
    <t>Employé Vente 1ère Année commune</t>
  </si>
  <si>
    <t>CAP Conducteur d'Installation de Production</t>
  </si>
  <si>
    <t>Chef d'Etablissement: Bernard PROST</t>
  </si>
  <si>
    <t>Chef d'Etablissement: Serge GRANERI</t>
  </si>
  <si>
    <t>3ème Prépa Pro</t>
  </si>
  <si>
    <t>3e Prépa Pro</t>
  </si>
  <si>
    <t>1ère Pro</t>
  </si>
  <si>
    <t>BAC PRO Acc. Soins -Serv. À la Personne</t>
  </si>
  <si>
    <t>Métiers de la  Mode Vêtement</t>
  </si>
  <si>
    <t>PREPRO Européen</t>
  </si>
  <si>
    <t>BAC Pro Gestion Administration</t>
  </si>
  <si>
    <t>CAP Assistant Technique en Milieux Fam. &amp; Coll.</t>
  </si>
  <si>
    <t>TERPRO Option Marine nationale</t>
  </si>
  <si>
    <t>Bac Pro Commerce</t>
  </si>
  <si>
    <t>PrePro</t>
  </si>
  <si>
    <t>TerPro</t>
  </si>
  <si>
    <t>Bac Pro Secrétariat</t>
  </si>
  <si>
    <t>Bac Pro Accueil Relation Clients Usagers</t>
  </si>
  <si>
    <t>Hygiène et Environnement</t>
  </si>
  <si>
    <t>BAC PRO Procédés Chimie Eau Papier-Cartons</t>
  </si>
  <si>
    <t>Industrie des Procédés TERPRO</t>
  </si>
  <si>
    <t>Département :</t>
  </si>
  <si>
    <t>DORDOGNE</t>
  </si>
  <si>
    <t>ETABLISSEMENTS</t>
  </si>
  <si>
    <t>1ere Pro</t>
  </si>
  <si>
    <t>BMA</t>
  </si>
  <si>
    <t>Nb. De Div.</t>
  </si>
  <si>
    <t>LP J. Capelle</t>
  </si>
  <si>
    <t>LP Chardeuil</t>
  </si>
  <si>
    <t xml:space="preserve">LP Vinci </t>
  </si>
  <si>
    <t>LP Picasso</t>
  </si>
  <si>
    <t>LP Ribérac</t>
  </si>
  <si>
    <t>LP Sarlat</t>
  </si>
  <si>
    <t>LP Thiviers</t>
  </si>
  <si>
    <t>EREA</t>
  </si>
  <si>
    <t>SEP Nontron</t>
  </si>
  <si>
    <t>SEP Claveille</t>
  </si>
  <si>
    <t>SEP Terrasson</t>
  </si>
  <si>
    <t>Hygiène Propreté Stérilisation</t>
  </si>
  <si>
    <t>TERPRO Européen</t>
  </si>
  <si>
    <t>BAC PRO Maint Véhic Motocycles</t>
  </si>
  <si>
    <t>DSDEN</t>
  </si>
  <si>
    <t>Ecarts DSDEN/Rectorat</t>
  </si>
  <si>
    <t>BAC PRO Technicien Chaudronnerie Industrielle</t>
  </si>
  <si>
    <t>Ecarts EPLE/Rectorat</t>
  </si>
  <si>
    <t>CAP Réalisations en Chaudronnerie Indus.</t>
  </si>
  <si>
    <t>DSM 2/DB</t>
  </si>
  <si>
    <t>Capacité CR: 318</t>
  </si>
  <si>
    <t>Capacité CR: 550</t>
  </si>
  <si>
    <t>Capacité CR: 300</t>
  </si>
  <si>
    <t>Capacité CR: 430</t>
  </si>
  <si>
    <t>Capacité CR: 600</t>
  </si>
  <si>
    <t>Capacité CR: 462</t>
  </si>
  <si>
    <t>Capacité CR: 188</t>
  </si>
  <si>
    <t>Cap.2015</t>
  </si>
  <si>
    <t>1 BTS2 Tech. Servic. Mat. Agricoles</t>
  </si>
  <si>
    <t xml:space="preserve">1° BTS </t>
  </si>
  <si>
    <t>2° BTS</t>
  </si>
  <si>
    <t>2 BTS2 Tech. Servic. Mat. Agricoles</t>
  </si>
  <si>
    <t>BAC PRO Maintenance Equip Indus grille1</t>
  </si>
  <si>
    <t>BAC PRO Technicien d'Usinage  grille1</t>
  </si>
  <si>
    <t>BAC PRO Electrotec Energ Equi Com  grille1</t>
  </si>
  <si>
    <t>BAC PRO Commerce  grille2</t>
  </si>
  <si>
    <t>BAC PRO Gestion Administration  grille 2</t>
  </si>
  <si>
    <t>BAC PRO Cuisine   grille1</t>
  </si>
  <si>
    <t>BAC PRO Com Serv. En Restauration  grille1</t>
  </si>
  <si>
    <t>CAP Ebéniste  grille1</t>
  </si>
  <si>
    <t>CAP Menuis Fabrct Men Mob Agenct grille2</t>
  </si>
  <si>
    <t>BAC PRO Commerce Européen grille2</t>
  </si>
  <si>
    <t>Bac Pro Gestion Administration/Europ  grille2</t>
  </si>
  <si>
    <t>BAC PRO Cuisine/Cuis Europ  grille2</t>
  </si>
  <si>
    <t>BAC PRO Comme. Service en Restauration grille2</t>
  </si>
  <si>
    <t>Chef d'Etablissement: Dominique BOISSARD</t>
  </si>
  <si>
    <t>BERGERAC – LP Sud Périguord</t>
  </si>
  <si>
    <t>Chef d'Etablissement: Alice NATIVEL</t>
  </si>
  <si>
    <t>Chef d'éts : Michel ROCHER</t>
  </si>
  <si>
    <t>Chef d'Etablissement: Florent SOUMET</t>
  </si>
  <si>
    <r>
      <t xml:space="preserve">Capacité 2011: 10 </t>
    </r>
    <r>
      <rPr>
        <sz val="8"/>
        <rFont val="Arial"/>
        <family val="2"/>
      </rPr>
      <t>2nde Pro</t>
    </r>
  </si>
  <si>
    <r>
      <t>Capacité 2011: 10</t>
    </r>
    <r>
      <rPr>
        <sz val="8"/>
        <rFont val="Arial"/>
        <family val="2"/>
      </rPr>
      <t xml:space="preserve"> 2nde Pro</t>
    </r>
  </si>
  <si>
    <r>
      <t xml:space="preserve">Option Serv. À Dom </t>
    </r>
    <r>
      <rPr>
        <sz val="8"/>
        <rFont val="Arial"/>
        <family val="2"/>
      </rPr>
      <t>2nde Pro</t>
    </r>
  </si>
  <si>
    <t>1ère Pro option Marine Nationale</t>
  </si>
  <si>
    <t xml:space="preserve"> grille 1-1ère année</t>
  </si>
  <si>
    <t>Grille 2 - 1ère année</t>
  </si>
  <si>
    <t xml:space="preserve">ULIS </t>
  </si>
  <si>
    <t>Chef d'Etablissement: Pierre Marie GROMIER</t>
  </si>
  <si>
    <t>Chef d'Etablissement: Patricia JARDEL</t>
  </si>
  <si>
    <t>Chef d'éts : Eric OUDET</t>
  </si>
  <si>
    <t>Mise à jour du 27/10/2016</t>
  </si>
  <si>
    <t>TERPRO Pro option Marine Nationale</t>
  </si>
  <si>
    <t>PREPRO Option C</t>
  </si>
  <si>
    <t>PREPRO option B</t>
  </si>
  <si>
    <t>BAC PRO Maint Véhic Année commune</t>
  </si>
  <si>
    <t>BAC PRO Maint Véhic Voitures particulières</t>
  </si>
  <si>
    <t>Prévisions EPLE 2017</t>
  </si>
  <si>
    <t>Jardinier Paysagistes</t>
  </si>
  <si>
    <t>Métiers de l'Agriculture</t>
  </si>
  <si>
    <t>Electrotec Environnement connecté</t>
  </si>
  <si>
    <t>1 BTS2 Concept et real. Chaudron.ind.</t>
  </si>
  <si>
    <t>1 BTS2 Hotel. Restaur. 1° année com</t>
  </si>
  <si>
    <t>Constat 2017</t>
  </si>
  <si>
    <t>CAP Maroquinerie grille1</t>
  </si>
  <si>
    <t>CAP Sellerie Générale grille1</t>
  </si>
  <si>
    <t>LP Sud Périgord</t>
  </si>
  <si>
    <t>2nde Pro année commune</t>
  </si>
  <si>
    <t>BAC PRO Syst Numériques  grille1</t>
  </si>
  <si>
    <t>Chef d'Etablissement: Christine BOIREAU-CANET</t>
  </si>
  <si>
    <t>Sous-total</t>
  </si>
  <si>
    <t xml:space="preserve">Sous total </t>
  </si>
  <si>
    <t>BAC PRO Acc. Soins -Serv. À la Personne grille2</t>
  </si>
  <si>
    <t>Cap. 2018</t>
  </si>
  <si>
    <t>Prévisions 2018</t>
  </si>
  <si>
    <r>
      <t xml:space="preserve">Option B en Structure </t>
    </r>
    <r>
      <rPr>
        <sz val="8"/>
        <rFont val="Arial"/>
        <family val="2"/>
      </rPr>
      <t>2nde Pro</t>
    </r>
  </si>
  <si>
    <t>Cap.2018</t>
  </si>
  <si>
    <t>BAC PRO Métiers de l' Electrotec et enviro connectés</t>
  </si>
  <si>
    <t>TOTAL Constats 2017</t>
  </si>
  <si>
    <t>dont 45 SEGPA</t>
  </si>
  <si>
    <t xml:space="preserve">non répertoriés </t>
  </si>
  <si>
    <t>Rectorat</t>
  </si>
  <si>
    <t>Prévisions RECTORAT 2018</t>
  </si>
  <si>
    <t>TOTAL Prévision 2018</t>
  </si>
  <si>
    <t>Prévisions d'effectifs R 2018</t>
  </si>
  <si>
    <t>BAC PRO Electricité et environ. Commnecté</t>
  </si>
  <si>
    <t>2 BTS2 Concept et real. Chaudron.ind.</t>
  </si>
  <si>
    <t>PREPRO option à domicile</t>
  </si>
  <si>
    <t>PREPRO option en structure</t>
  </si>
  <si>
    <t>TERPRO -option B</t>
  </si>
  <si>
    <t>TERPRO -option C</t>
  </si>
  <si>
    <t xml:space="preserve"> </t>
  </si>
  <si>
    <t>Chef d'Etablissement: Nathalie SAUBADU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</si>
</sst>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18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7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1" fontId="7" fillId="34" borderId="22" xfId="0" applyNumberFormat="1" applyFont="1" applyFill="1" applyBorder="1" applyAlignment="1">
      <alignment horizontal="center"/>
    </xf>
    <xf numFmtId="1" fontId="7" fillId="33" borderId="27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33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7" fillId="33" borderId="29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>
      <alignment horizontal="center"/>
    </xf>
    <xf numFmtId="1" fontId="7" fillId="35" borderId="30" xfId="0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1" fontId="7" fillId="33" borderId="31" xfId="0" applyNumberFormat="1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33" borderId="35" xfId="0" applyFont="1" applyFill="1" applyBorder="1" applyAlignment="1">
      <alignment horizontal="center"/>
    </xf>
    <xf numFmtId="1" fontId="7" fillId="33" borderId="3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33" borderId="40" xfId="0" applyFont="1" applyFill="1" applyBorder="1" applyAlignment="1">
      <alignment horizontal="center"/>
    </xf>
    <xf numFmtId="1" fontId="7" fillId="33" borderId="41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33" borderId="46" xfId="0" applyNumberFormat="1" applyFont="1" applyFill="1" applyBorder="1" applyAlignment="1">
      <alignment horizontal="center"/>
    </xf>
    <xf numFmtId="1" fontId="7" fillId="33" borderId="45" xfId="0" applyNumberFormat="1" applyFont="1" applyFill="1" applyBorder="1" applyAlignment="1">
      <alignment horizontal="center"/>
    </xf>
    <xf numFmtId="1" fontId="7" fillId="33" borderId="44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" fontId="9" fillId="36" borderId="12" xfId="0" applyNumberFormat="1" applyFont="1" applyFill="1" applyBorder="1" applyAlignment="1">
      <alignment horizontal="center"/>
    </xf>
    <xf numFmtId="1" fontId="9" fillId="36" borderId="10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60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65" xfId="0" applyFont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1" fillId="0" borderId="66" xfId="0" applyFont="1" applyBorder="1" applyAlignment="1">
      <alignment horizontal="right"/>
    </xf>
    <xf numFmtId="0" fontId="5" fillId="0" borderId="66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16" fillId="0" borderId="65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5" fillId="0" borderId="6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38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38" borderId="63" xfId="0" applyFont="1" applyFill="1" applyBorder="1" applyAlignment="1">
      <alignment horizontal="right"/>
    </xf>
    <xf numFmtId="0" fontId="0" fillId="38" borderId="3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/>
    </xf>
    <xf numFmtId="0" fontId="10" fillId="0" borderId="60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0" xfId="50" applyFont="1" applyBorder="1" applyAlignment="1">
      <alignment horizontal="center"/>
      <protection/>
    </xf>
    <xf numFmtId="0" fontId="10" fillId="0" borderId="62" xfId="50" applyFont="1" applyBorder="1" applyAlignment="1">
      <alignment horizontal="center"/>
      <protection/>
    </xf>
    <xf numFmtId="0" fontId="3" fillId="0" borderId="60" xfId="0" applyFont="1" applyBorder="1" applyAlignment="1">
      <alignment/>
    </xf>
    <xf numFmtId="0" fontId="10" fillId="0" borderId="63" xfId="0" applyFont="1" applyBorder="1" applyAlignment="1">
      <alignment horizontal="right"/>
    </xf>
    <xf numFmtId="0" fontId="10" fillId="33" borderId="63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0" fillId="33" borderId="63" xfId="50" applyFont="1" applyFill="1" applyBorder="1" applyAlignment="1">
      <alignment horizontal="center"/>
      <protection/>
    </xf>
    <xf numFmtId="0" fontId="10" fillId="33" borderId="64" xfId="50" applyFont="1" applyFill="1" applyBorder="1" applyAlignment="1">
      <alignment horizontal="center"/>
      <protection/>
    </xf>
    <xf numFmtId="0" fontId="10" fillId="0" borderId="63" xfId="0" applyFont="1" applyFill="1" applyBorder="1" applyAlignment="1">
      <alignment horizontal="right"/>
    </xf>
    <xf numFmtId="0" fontId="10" fillId="0" borderId="69" xfId="0" applyFont="1" applyFill="1" applyBorder="1" applyAlignment="1">
      <alignment horizontal="right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3" fillId="0" borderId="70" xfId="0" applyFont="1" applyBorder="1" applyAlignment="1">
      <alignment/>
    </xf>
    <xf numFmtId="0" fontId="10" fillId="0" borderId="70" xfId="0" applyFont="1" applyFill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0" xfId="50" applyFont="1" applyBorder="1" applyAlignment="1">
      <alignment horizontal="center"/>
      <protection/>
    </xf>
    <xf numFmtId="0" fontId="10" fillId="0" borderId="71" xfId="50" applyFont="1" applyBorder="1" applyAlignment="1">
      <alignment horizontal="center"/>
      <protection/>
    </xf>
    <xf numFmtId="0" fontId="10" fillId="0" borderId="65" xfId="0" applyFont="1" applyFill="1" applyBorder="1" applyAlignment="1">
      <alignment horizontal="right"/>
    </xf>
    <xf numFmtId="0" fontId="10" fillId="0" borderId="65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5" xfId="50" applyFont="1" applyBorder="1" applyAlignment="1">
      <alignment horizontal="center"/>
      <protection/>
    </xf>
    <xf numFmtId="0" fontId="10" fillId="0" borderId="68" xfId="50" applyFont="1" applyBorder="1" applyAlignment="1">
      <alignment horizontal="center"/>
      <protection/>
    </xf>
    <xf numFmtId="0" fontId="10" fillId="0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50" applyFont="1" applyFill="1" applyBorder="1" applyAlignment="1">
      <alignment horizontal="center"/>
      <protection/>
    </xf>
    <xf numFmtId="0" fontId="10" fillId="0" borderId="69" xfId="0" applyFont="1" applyFill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9" xfId="50" applyFont="1" applyFill="1" applyBorder="1" applyAlignment="1">
      <alignment horizontal="center"/>
      <protection/>
    </xf>
    <xf numFmtId="0" fontId="10" fillId="0" borderId="72" xfId="50" applyFont="1" applyBorder="1" applyAlignment="1">
      <alignment horizontal="center"/>
      <protection/>
    </xf>
    <xf numFmtId="0" fontId="3" fillId="0" borderId="35" xfId="0" applyFont="1" applyBorder="1" applyAlignment="1">
      <alignment/>
    </xf>
    <xf numFmtId="0" fontId="10" fillId="0" borderId="35" xfId="50" applyFont="1" applyBorder="1" applyAlignment="1">
      <alignment horizontal="center"/>
      <protection/>
    </xf>
    <xf numFmtId="0" fontId="10" fillId="0" borderId="36" xfId="50" applyFont="1" applyBorder="1" applyAlignment="1">
      <alignment horizontal="center"/>
      <protection/>
    </xf>
    <xf numFmtId="0" fontId="10" fillId="0" borderId="63" xfId="0" applyFont="1" applyBorder="1" applyAlignment="1">
      <alignment horizontal="center"/>
    </xf>
    <xf numFmtId="0" fontId="10" fillId="0" borderId="63" xfId="50" applyFont="1" applyBorder="1" applyAlignment="1">
      <alignment horizontal="center"/>
      <protection/>
    </xf>
    <xf numFmtId="0" fontId="10" fillId="0" borderId="64" xfId="50" applyFont="1" applyBorder="1" applyAlignment="1">
      <alignment horizontal="center"/>
      <protection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50" applyFont="1" applyBorder="1" applyAlignment="1">
      <alignment horizontal="center"/>
      <protection/>
    </xf>
    <xf numFmtId="0" fontId="10" fillId="0" borderId="18" xfId="50" applyFont="1" applyBorder="1" applyAlignment="1">
      <alignment horizontal="center"/>
      <protection/>
    </xf>
    <xf numFmtId="0" fontId="3" fillId="0" borderId="18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10" fillId="0" borderId="35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73" xfId="0" applyFont="1" applyFill="1" applyBorder="1" applyAlignment="1">
      <alignment horizontal="center"/>
    </xf>
    <xf numFmtId="0" fontId="10" fillId="0" borderId="62" xfId="50" applyFont="1" applyFill="1" applyBorder="1" applyAlignment="1">
      <alignment horizontal="center"/>
      <protection/>
    </xf>
    <xf numFmtId="0" fontId="10" fillId="0" borderId="73" xfId="50" applyFont="1" applyFill="1" applyBorder="1" applyAlignment="1">
      <alignment horizontal="center"/>
      <protection/>
    </xf>
    <xf numFmtId="0" fontId="10" fillId="0" borderId="64" xfId="0" applyFont="1" applyFill="1" applyBorder="1" applyAlignment="1">
      <alignment horizontal="center"/>
    </xf>
    <xf numFmtId="0" fontId="10" fillId="0" borderId="64" xfId="50" applyFont="1" applyFill="1" applyBorder="1" applyAlignment="1">
      <alignment horizontal="center"/>
      <protection/>
    </xf>
    <xf numFmtId="0" fontId="10" fillId="0" borderId="35" xfId="0" applyFont="1" applyBorder="1" applyAlignment="1">
      <alignment horizontal="right"/>
    </xf>
    <xf numFmtId="0" fontId="10" fillId="0" borderId="36" xfId="0" applyFont="1" applyFill="1" applyBorder="1" applyAlignment="1">
      <alignment horizontal="center"/>
    </xf>
    <xf numFmtId="0" fontId="10" fillId="0" borderId="36" xfId="50" applyFont="1" applyFill="1" applyBorder="1" applyAlignment="1">
      <alignment horizontal="center"/>
      <protection/>
    </xf>
    <xf numFmtId="0" fontId="10" fillId="0" borderId="71" xfId="0" applyFont="1" applyFill="1" applyBorder="1" applyAlignment="1">
      <alignment horizontal="center"/>
    </xf>
    <xf numFmtId="0" fontId="10" fillId="0" borderId="71" xfId="50" applyFont="1" applyFill="1" applyBorder="1" applyAlignment="1">
      <alignment horizontal="center"/>
      <protection/>
    </xf>
    <xf numFmtId="0" fontId="10" fillId="0" borderId="64" xfId="0" applyFont="1" applyBorder="1" applyAlignment="1">
      <alignment horizontal="right"/>
    </xf>
    <xf numFmtId="0" fontId="10" fillId="0" borderId="68" xfId="0" applyFont="1" applyBorder="1" applyAlignment="1">
      <alignment horizontal="right"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4" xfId="50" applyFont="1" applyFill="1" applyBorder="1" applyAlignment="1">
      <alignment horizontal="center"/>
      <protection/>
    </xf>
    <xf numFmtId="0" fontId="10" fillId="0" borderId="75" xfId="50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66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0" fillId="0" borderId="77" xfId="50" applyFont="1" applyFill="1" applyBorder="1" applyAlignment="1">
      <alignment horizontal="center"/>
      <protection/>
    </xf>
    <xf numFmtId="0" fontId="10" fillId="0" borderId="6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4" xfId="50" applyFont="1" applyFill="1" applyBorder="1" applyAlignment="1">
      <alignment horizontal="center" vertical="center"/>
      <protection/>
    </xf>
    <xf numFmtId="0" fontId="10" fillId="0" borderId="65" xfId="0" applyFont="1" applyBorder="1" applyAlignment="1">
      <alignment horizontal="right"/>
    </xf>
    <xf numFmtId="0" fontId="10" fillId="0" borderId="68" xfId="50" applyFont="1" applyFill="1" applyBorder="1" applyAlignment="1">
      <alignment horizontal="center" vertical="center"/>
      <protection/>
    </xf>
    <xf numFmtId="0" fontId="10" fillId="0" borderId="69" xfId="0" applyFont="1" applyBorder="1" applyAlignment="1">
      <alignment horizontal="right"/>
    </xf>
    <xf numFmtId="0" fontId="10" fillId="0" borderId="7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72" xfId="50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center"/>
    </xf>
    <xf numFmtId="0" fontId="10" fillId="33" borderId="78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 vertical="center"/>
    </xf>
    <xf numFmtId="0" fontId="10" fillId="33" borderId="64" xfId="50" applyFont="1" applyFill="1" applyBorder="1" applyAlignment="1">
      <alignment horizontal="center" vertical="center"/>
      <protection/>
    </xf>
    <xf numFmtId="0" fontId="3" fillId="0" borderId="70" xfId="0" applyFont="1" applyBorder="1" applyAlignment="1">
      <alignment horizontal="left"/>
    </xf>
    <xf numFmtId="0" fontId="10" fillId="0" borderId="7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71" xfId="50" applyFont="1" applyFill="1" applyBorder="1" applyAlignment="1">
      <alignment horizontal="center" vertical="center"/>
      <protection/>
    </xf>
    <xf numFmtId="0" fontId="10" fillId="0" borderId="67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67" xfId="50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center" vertical="center"/>
    </xf>
    <xf numFmtId="0" fontId="10" fillId="0" borderId="36" xfId="50" applyFont="1" applyFill="1" applyBorder="1" applyAlignment="1">
      <alignment horizontal="center" vertical="center"/>
      <protection/>
    </xf>
    <xf numFmtId="0" fontId="10" fillId="0" borderId="81" xfId="0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74" xfId="50" applyFont="1" applyFill="1" applyBorder="1" applyAlignment="1">
      <alignment horizontal="center" vertical="center"/>
      <protection/>
    </xf>
    <xf numFmtId="0" fontId="10" fillId="0" borderId="7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14" fontId="0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8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167" fontId="5" fillId="0" borderId="36" xfId="0" applyNumberFormat="1" applyFont="1" applyFill="1" applyBorder="1" applyAlignment="1">
      <alignment horizontal="center"/>
    </xf>
    <xf numFmtId="0" fontId="19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7" fontId="5" fillId="0" borderId="41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right"/>
    </xf>
    <xf numFmtId="0" fontId="2" fillId="0" borderId="64" xfId="0" applyFont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69" xfId="0" applyFont="1" applyBorder="1" applyAlignment="1">
      <alignment horizontal="right"/>
    </xf>
    <xf numFmtId="0" fontId="2" fillId="0" borderId="72" xfId="0" applyFont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19" fillId="0" borderId="35" xfId="0" applyFont="1" applyBorder="1" applyAlignment="1">
      <alignment/>
    </xf>
    <xf numFmtId="0" fontId="2" fillId="0" borderId="64" xfId="0" applyFont="1" applyFill="1" applyBorder="1" applyAlignment="1">
      <alignment horizontal="center"/>
    </xf>
    <xf numFmtId="167" fontId="5" fillId="0" borderId="6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 horizontal="center"/>
    </xf>
    <xf numFmtId="0" fontId="5" fillId="35" borderId="6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67" fontId="5" fillId="0" borderId="72" xfId="0" applyNumberFormat="1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167" fontId="5" fillId="33" borderId="64" xfId="0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0" borderId="12" xfId="0" applyFont="1" applyBorder="1" applyAlignment="1">
      <alignment/>
    </xf>
    <xf numFmtId="167" fontId="5" fillId="0" borderId="10" xfId="0" applyNumberFormat="1" applyFont="1" applyFill="1" applyBorder="1" applyAlignment="1">
      <alignment horizontal="center"/>
    </xf>
    <xf numFmtId="0" fontId="19" fillId="0" borderId="60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19" fillId="0" borderId="63" xfId="0" applyFont="1" applyBorder="1" applyAlignment="1">
      <alignment horizontal="right"/>
    </xf>
    <xf numFmtId="0" fontId="2" fillId="0" borderId="63" xfId="0" applyFont="1" applyBorder="1" applyAlignment="1">
      <alignment horizontal="left"/>
    </xf>
    <xf numFmtId="11" fontId="19" fillId="0" borderId="63" xfId="0" applyNumberFormat="1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67" fontId="5" fillId="0" borderId="73" xfId="0" applyNumberFormat="1" applyFont="1" applyFill="1" applyBorder="1" applyAlignment="1">
      <alignment horizontal="center"/>
    </xf>
    <xf numFmtId="167" fontId="5" fillId="0" borderId="78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167" fontId="5" fillId="0" borderId="38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7" fontId="5" fillId="35" borderId="78" xfId="0" applyNumberFormat="1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167" fontId="5" fillId="0" borderId="83" xfId="0" applyNumberFormat="1" applyFont="1" applyFill="1" applyBorder="1" applyAlignment="1">
      <alignment horizontal="center"/>
    </xf>
    <xf numFmtId="167" fontId="5" fillId="0" borderId="44" xfId="0" applyNumberFormat="1" applyFont="1" applyFill="1" applyBorder="1" applyAlignment="1">
      <alignment horizontal="center"/>
    </xf>
    <xf numFmtId="0" fontId="19" fillId="0" borderId="70" xfId="0" applyFont="1" applyBorder="1" applyAlignment="1">
      <alignment/>
    </xf>
    <xf numFmtId="0" fontId="2" fillId="0" borderId="71" xfId="0" applyFont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167" fontId="5" fillId="0" borderId="79" xfId="0" applyNumberFormat="1" applyFont="1" applyFill="1" applyBorder="1" applyAlignment="1">
      <alignment horizontal="center"/>
    </xf>
    <xf numFmtId="0" fontId="2" fillId="0" borderId="65" xfId="0" applyFont="1" applyBorder="1" applyAlignment="1">
      <alignment horizontal="right"/>
    </xf>
    <xf numFmtId="167" fontId="5" fillId="0" borderId="84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167" fontId="5" fillId="0" borderId="80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35" xfId="0" applyFont="1" applyBorder="1" applyAlignment="1">
      <alignment/>
    </xf>
    <xf numFmtId="0" fontId="13" fillId="0" borderId="85" xfId="0" applyFont="1" applyFill="1" applyBorder="1" applyAlignment="1">
      <alignment/>
    </xf>
    <xf numFmtId="0" fontId="13" fillId="0" borderId="86" xfId="0" applyFont="1" applyFill="1" applyBorder="1" applyAlignment="1">
      <alignment/>
    </xf>
    <xf numFmtId="0" fontId="13" fillId="0" borderId="87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9" fillId="0" borderId="70" xfId="0" applyFont="1" applyBorder="1" applyAlignment="1">
      <alignment horizontal="left"/>
    </xf>
    <xf numFmtId="0" fontId="5" fillId="0" borderId="9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" fillId="0" borderId="73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16" fillId="0" borderId="65" xfId="0" applyFont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5" fillId="0" borderId="68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2" fillId="0" borderId="81" xfId="0" applyFont="1" applyBorder="1" applyAlignment="1">
      <alignment horizontal="right"/>
    </xf>
    <xf numFmtId="0" fontId="2" fillId="33" borderId="74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21" fillId="0" borderId="19" xfId="0" applyFont="1" applyBorder="1" applyAlignment="1">
      <alignment horizontal="right"/>
    </xf>
    <xf numFmtId="0" fontId="13" fillId="0" borderId="94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9" fillId="0" borderId="35" xfId="0" applyFont="1" applyBorder="1" applyAlignment="1">
      <alignment horizontal="right"/>
    </xf>
    <xf numFmtId="0" fontId="5" fillId="0" borderId="6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19" fillId="0" borderId="36" xfId="0" applyFont="1" applyBorder="1" applyAlignment="1">
      <alignment horizontal="right"/>
    </xf>
    <xf numFmtId="0" fontId="19" fillId="0" borderId="64" xfId="0" applyFont="1" applyBorder="1" applyAlignment="1">
      <alignment horizontal="right"/>
    </xf>
    <xf numFmtId="0" fontId="2" fillId="0" borderId="65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/>
    </xf>
    <xf numFmtId="0" fontId="19" fillId="0" borderId="74" xfId="0" applyFont="1" applyBorder="1" applyAlignment="1">
      <alignment horizontal="right"/>
    </xf>
    <xf numFmtId="0" fontId="2" fillId="0" borderId="8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19" fillId="0" borderId="59" xfId="0" applyFont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95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9" fillId="0" borderId="41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19" fillId="0" borderId="72" xfId="0" applyFont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5" fillId="0" borderId="96" xfId="0" applyFont="1" applyFill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5" fillId="0" borderId="98" xfId="0" applyFont="1" applyFill="1" applyBorder="1" applyAlignment="1">
      <alignment horizontal="center"/>
    </xf>
    <xf numFmtId="0" fontId="19" fillId="0" borderId="99" xfId="0" applyFont="1" applyBorder="1" applyAlignment="1">
      <alignment horizontal="right"/>
    </xf>
    <xf numFmtId="0" fontId="19" fillId="0" borderId="100" xfId="0" applyFont="1" applyBorder="1" applyAlignment="1">
      <alignment horizontal="right"/>
    </xf>
    <xf numFmtId="0" fontId="2" fillId="0" borderId="101" xfId="0" applyFont="1" applyBorder="1" applyAlignment="1">
      <alignment horizontal="left"/>
    </xf>
    <xf numFmtId="0" fontId="5" fillId="0" borderId="98" xfId="0" applyFont="1" applyFill="1" applyBorder="1" applyAlignment="1">
      <alignment vertical="center"/>
    </xf>
    <xf numFmtId="0" fontId="5" fillId="33" borderId="68" xfId="0" applyFont="1" applyFill="1" applyBorder="1" applyAlignment="1">
      <alignment vertical="center"/>
    </xf>
    <xf numFmtId="0" fontId="5" fillId="33" borderId="102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5" fillId="0" borderId="60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19" fillId="0" borderId="69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9" fillId="0" borderId="103" xfId="0" applyFont="1" applyBorder="1" applyAlignment="1">
      <alignment/>
    </xf>
    <xf numFmtId="0" fontId="2" fillId="0" borderId="77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16" fillId="0" borderId="35" xfId="0" applyFont="1" applyBorder="1" applyAlignment="1">
      <alignment horizontal="right"/>
    </xf>
    <xf numFmtId="0" fontId="5" fillId="0" borderId="81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5" fillId="33" borderId="6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106" xfId="0" applyFont="1" applyFill="1" applyBorder="1" applyAlignment="1">
      <alignment/>
    </xf>
    <xf numFmtId="0" fontId="5" fillId="0" borderId="107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19" fillId="0" borderId="82" xfId="0" applyFont="1" applyBorder="1" applyAlignment="1">
      <alignment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right"/>
    </xf>
    <xf numFmtId="0" fontId="2" fillId="0" borderId="112" xfId="0" applyFont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2" fillId="0" borderId="94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9" fillId="0" borderId="94" xfId="0" applyFont="1" applyBorder="1" applyAlignment="1">
      <alignment/>
    </xf>
    <xf numFmtId="0" fontId="2" fillId="0" borderId="112" xfId="0" applyFont="1" applyFill="1" applyBorder="1" applyAlignment="1">
      <alignment horizontal="center"/>
    </xf>
    <xf numFmtId="0" fontId="2" fillId="0" borderId="61" xfId="0" applyFont="1" applyBorder="1" applyAlignment="1">
      <alignment horizontal="right"/>
    </xf>
    <xf numFmtId="0" fontId="19" fillId="0" borderId="103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19" fillId="0" borderId="103" xfId="0" applyFont="1" applyBorder="1" applyAlignment="1">
      <alignment horizontal="right"/>
    </xf>
    <xf numFmtId="0" fontId="21" fillId="0" borderId="61" xfId="0" applyFont="1" applyBorder="1" applyAlignment="1">
      <alignment horizontal="right"/>
    </xf>
    <xf numFmtId="0" fontId="13" fillId="0" borderId="114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left"/>
    </xf>
    <xf numFmtId="0" fontId="2" fillId="39" borderId="6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116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9" fillId="0" borderId="91" xfId="0" applyFont="1" applyBorder="1" applyAlignment="1">
      <alignment/>
    </xf>
    <xf numFmtId="0" fontId="5" fillId="40" borderId="88" xfId="0" applyFont="1" applyFill="1" applyBorder="1" applyAlignment="1">
      <alignment horizontal="center"/>
    </xf>
    <xf numFmtId="0" fontId="5" fillId="40" borderId="64" xfId="0" applyFont="1" applyFill="1" applyBorder="1" applyAlignment="1">
      <alignment horizontal="center"/>
    </xf>
    <xf numFmtId="0" fontId="5" fillId="41" borderId="36" xfId="0" applyFont="1" applyFill="1" applyBorder="1" applyAlignment="1">
      <alignment horizontal="center"/>
    </xf>
    <xf numFmtId="167" fontId="5" fillId="41" borderId="38" xfId="0" applyNumberFormat="1" applyFont="1" applyFill="1" applyBorder="1" applyAlignment="1">
      <alignment horizontal="center"/>
    </xf>
    <xf numFmtId="0" fontId="2" fillId="40" borderId="64" xfId="0" applyFont="1" applyFill="1" applyBorder="1" applyAlignment="1">
      <alignment horizontal="center"/>
    </xf>
    <xf numFmtId="0" fontId="2" fillId="42" borderId="64" xfId="0" applyFont="1" applyFill="1" applyBorder="1" applyAlignment="1">
      <alignment horizontal="center"/>
    </xf>
    <xf numFmtId="0" fontId="2" fillId="42" borderId="36" xfId="0" applyFont="1" applyFill="1" applyBorder="1" applyAlignment="1">
      <alignment horizontal="center"/>
    </xf>
    <xf numFmtId="0" fontId="10" fillId="43" borderId="60" xfId="0" applyFont="1" applyFill="1" applyBorder="1" applyAlignment="1">
      <alignment horizontal="center"/>
    </xf>
    <xf numFmtId="0" fontId="10" fillId="43" borderId="62" xfId="0" applyFont="1" applyFill="1" applyBorder="1" applyAlignment="1">
      <alignment horizontal="center"/>
    </xf>
    <xf numFmtId="0" fontId="10" fillId="0" borderId="38" xfId="50" applyFont="1" applyFill="1" applyBorder="1" applyAlignment="1">
      <alignment horizontal="center"/>
      <protection/>
    </xf>
    <xf numFmtId="1" fontId="7" fillId="40" borderId="33" xfId="0" applyNumberFormat="1" applyFont="1" applyFill="1" applyBorder="1" applyAlignment="1">
      <alignment horizontal="center"/>
    </xf>
    <xf numFmtId="0" fontId="0" fillId="0" borderId="103" xfId="0" applyFont="1" applyBorder="1" applyAlignment="1">
      <alignment/>
    </xf>
    <xf numFmtId="0" fontId="26" fillId="34" borderId="77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167" fontId="24" fillId="0" borderId="77" xfId="0" applyNumberFormat="1" applyFont="1" applyFill="1" applyBorder="1" applyAlignment="1">
      <alignment horizontal="center"/>
    </xf>
    <xf numFmtId="0" fontId="0" fillId="0" borderId="63" xfId="0" applyFont="1" applyBorder="1" applyAlignment="1">
      <alignment/>
    </xf>
    <xf numFmtId="0" fontId="26" fillId="34" borderId="64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0" fontId="23" fillId="40" borderId="63" xfId="0" applyFont="1" applyFill="1" applyBorder="1" applyAlignment="1">
      <alignment horizontal="right"/>
    </xf>
    <xf numFmtId="0" fontId="2" fillId="40" borderId="63" xfId="0" applyFont="1" applyFill="1" applyBorder="1" applyAlignment="1">
      <alignment horizontal="right"/>
    </xf>
    <xf numFmtId="0" fontId="2" fillId="40" borderId="21" xfId="0" applyFont="1" applyFill="1" applyBorder="1" applyAlignment="1">
      <alignment horizontal="right"/>
    </xf>
    <xf numFmtId="0" fontId="19" fillId="40" borderId="35" xfId="0" applyFont="1" applyFill="1" applyBorder="1" applyAlignment="1">
      <alignment/>
    </xf>
    <xf numFmtId="0" fontId="2" fillId="40" borderId="35" xfId="0" applyFont="1" applyFill="1" applyBorder="1" applyAlignment="1">
      <alignment horizontal="right"/>
    </xf>
    <xf numFmtId="0" fontId="19" fillId="40" borderId="40" xfId="0" applyFont="1" applyFill="1" applyBorder="1" applyAlignment="1">
      <alignment/>
    </xf>
    <xf numFmtId="0" fontId="2" fillId="40" borderId="69" xfId="0" applyFont="1" applyFill="1" applyBorder="1" applyAlignment="1">
      <alignment horizontal="right"/>
    </xf>
    <xf numFmtId="0" fontId="19" fillId="40" borderId="70" xfId="0" applyFont="1" applyFill="1" applyBorder="1" applyAlignment="1">
      <alignment/>
    </xf>
    <xf numFmtId="0" fontId="2" fillId="40" borderId="65" xfId="0" applyFont="1" applyFill="1" applyBorder="1" applyAlignment="1">
      <alignment horizontal="right"/>
    </xf>
    <xf numFmtId="0" fontId="0" fillId="0" borderId="65" xfId="0" applyFont="1" applyBorder="1" applyAlignment="1">
      <alignment/>
    </xf>
    <xf numFmtId="0" fontId="26" fillId="34" borderId="68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right"/>
    </xf>
    <xf numFmtId="0" fontId="0" fillId="0" borderId="63" xfId="0" applyFont="1" applyBorder="1" applyAlignment="1">
      <alignment horizontal="center"/>
    </xf>
    <xf numFmtId="0" fontId="0" fillId="0" borderId="69" xfId="0" applyFont="1" applyBorder="1" applyAlignment="1">
      <alignment horizontal="right"/>
    </xf>
    <xf numFmtId="0" fontId="26" fillId="34" borderId="72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64" fillId="0" borderId="77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33" borderId="88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19" xfId="0" applyFont="1" applyBorder="1" applyAlignment="1">
      <alignment/>
    </xf>
    <xf numFmtId="0" fontId="5" fillId="0" borderId="82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7" fontId="24" fillId="0" borderId="64" xfId="0" applyNumberFormat="1" applyFont="1" applyFill="1" applyBorder="1" applyAlignment="1">
      <alignment horizontal="center"/>
    </xf>
    <xf numFmtId="167" fontId="24" fillId="0" borderId="68" xfId="0" applyNumberFormat="1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64" fillId="0" borderId="103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60" xfId="0" applyNumberFormat="1" applyFont="1" applyFill="1" applyBorder="1" applyAlignment="1">
      <alignment/>
    </xf>
    <xf numFmtId="1" fontId="5" fillId="0" borderId="66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91" xfId="0" applyNumberFormat="1" applyFont="1" applyFill="1" applyBorder="1" applyAlignment="1">
      <alignment horizontal="center"/>
    </xf>
    <xf numFmtId="1" fontId="5" fillId="0" borderId="88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4" fillId="0" borderId="88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89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5" fillId="0" borderId="90" xfId="0" applyNumberFormat="1" applyFont="1" applyFill="1" applyBorder="1" applyAlignment="1">
      <alignment horizontal="center"/>
    </xf>
    <xf numFmtId="1" fontId="5" fillId="0" borderId="92" xfId="0" applyNumberFormat="1" applyFont="1" applyFill="1" applyBorder="1" applyAlignment="1">
      <alignment horizontal="center"/>
    </xf>
    <xf numFmtId="1" fontId="5" fillId="0" borderId="117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7" fontId="5" fillId="0" borderId="73" xfId="0" applyNumberFormat="1" applyFont="1" applyFill="1" applyBorder="1" applyAlignment="1">
      <alignment/>
    </xf>
    <xf numFmtId="167" fontId="5" fillId="0" borderId="78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7" fontId="5" fillId="0" borderId="40" xfId="0" applyNumberFormat="1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62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4" fillId="0" borderId="65" xfId="0" applyNumberFormat="1" applyFont="1" applyFill="1" applyBorder="1" applyAlignment="1">
      <alignment horizontal="center"/>
    </xf>
    <xf numFmtId="1" fontId="24" fillId="0" borderId="66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167" fontId="5" fillId="0" borderId="64" xfId="0" applyNumberFormat="1" applyFont="1" applyFill="1" applyBorder="1" applyAlignment="1">
      <alignment horizontal="center" vertical="center"/>
    </xf>
    <xf numFmtId="167" fontId="5" fillId="0" borderId="7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1352550</xdr:colOff>
      <xdr:row>0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1352550</xdr:colOff>
      <xdr:row>2</xdr:row>
      <xdr:rowOff>1533525</xdr:rowOff>
    </xdr:to>
    <xdr:pic>
      <xdr:nvPicPr>
        <xdr:cNvPr id="1" name="Image 0" descr="24_dordogne.jpg"/>
        <xdr:cNvPicPr preferRelativeResize="1">
          <a:picLocks noChangeAspect="1"/>
        </xdr:cNvPicPr>
      </xdr:nvPicPr>
      <xdr:blipFill>
        <a:blip r:embed="rId1"/>
        <a:srcRect r="1159" b="16242"/>
        <a:stretch>
          <a:fillRect/>
        </a:stretch>
      </xdr:blipFill>
      <xdr:spPr>
        <a:xfrm>
          <a:off x="0" y="323850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V126"/>
  <sheetViews>
    <sheetView tabSelected="1" view="pageLayout" zoomScale="80" zoomScaleNormal="75" zoomScalePageLayoutView="80" workbookViewId="0" topLeftCell="A6">
      <selection activeCell="F40" sqref="F40"/>
    </sheetView>
  </sheetViews>
  <sheetFormatPr defaultColWidth="13.421875" defaultRowHeight="12.75"/>
  <cols>
    <col min="1" max="1" width="33.7109375" style="12" customWidth="1"/>
    <col min="2" max="2" width="15.7109375" style="12" bestFit="1" customWidth="1"/>
    <col min="3" max="3" width="8.28125" style="12" customWidth="1"/>
    <col min="4" max="4" width="18.421875" style="12" bestFit="1" customWidth="1"/>
    <col min="5" max="5" width="13.28125" style="12" bestFit="1" customWidth="1"/>
    <col min="6" max="6" width="12.00390625" style="12" bestFit="1" customWidth="1"/>
    <col min="7" max="7" width="8.7109375" style="12" bestFit="1" customWidth="1"/>
    <col min="8" max="8" width="17.8515625" style="12" bestFit="1" customWidth="1"/>
    <col min="9" max="9" width="11.7109375" style="12" customWidth="1"/>
    <col min="10" max="10" width="11.140625" style="12" customWidth="1"/>
    <col min="11" max="11" width="8.28125" style="12" bestFit="1" customWidth="1"/>
    <col min="12" max="12" width="11.28125" style="12" bestFit="1" customWidth="1"/>
    <col min="13" max="13" width="11.57421875" style="12" bestFit="1" customWidth="1"/>
    <col min="14" max="14" width="13.28125" style="12" customWidth="1"/>
    <col min="15" max="15" width="12.140625" style="12" bestFit="1" customWidth="1"/>
    <col min="16" max="16" width="12.28125" style="12" bestFit="1" customWidth="1"/>
    <col min="17" max="16384" width="13.421875" style="12" customWidth="1"/>
  </cols>
  <sheetData>
    <row r="2" spans="1:2" ht="23.25">
      <c r="A2" s="4" t="s">
        <v>107</v>
      </c>
      <c r="B2" s="11"/>
    </row>
    <row r="3" ht="18.75" customHeight="1" thickBot="1">
      <c r="A3" s="13" t="s">
        <v>108</v>
      </c>
    </row>
    <row r="4" spans="1:21" ht="24" thickBot="1">
      <c r="A4" s="4" t="s">
        <v>132</v>
      </c>
      <c r="B4" s="673" t="s">
        <v>206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5"/>
      <c r="N4" s="14"/>
      <c r="O4" s="14"/>
      <c r="P4" s="14"/>
      <c r="Q4" s="14"/>
      <c r="R4" s="14"/>
      <c r="S4" s="14"/>
      <c r="T4" s="14"/>
      <c r="U4" s="14"/>
    </row>
    <row r="5" ht="16.5" customHeight="1">
      <c r="A5" s="15" t="s">
        <v>173</v>
      </c>
    </row>
    <row r="6" ht="6" customHeight="1"/>
    <row r="7" ht="23.25" hidden="1"/>
    <row r="8" ht="23.25" hidden="1"/>
    <row r="9" ht="23.25" hidden="1"/>
    <row r="10" ht="23.25" hidden="1"/>
    <row r="11" ht="23.25" hidden="1"/>
    <row r="12" ht="21.75" customHeight="1" hidden="1"/>
    <row r="13" ht="23.25" hidden="1"/>
    <row r="14" ht="23.25" hidden="1"/>
    <row r="15" ht="23.25" hidden="1"/>
    <row r="16" ht="23.25" hidden="1"/>
    <row r="17" ht="23.25" hidden="1"/>
    <row r="18" ht="23.25" hidden="1"/>
    <row r="19" ht="23.25" hidden="1"/>
    <row r="20" ht="23.25" hidden="1"/>
    <row r="21" ht="23.25" hidden="1"/>
    <row r="22" ht="23.25" hidden="1"/>
    <row r="23" ht="23.25" hidden="1"/>
    <row r="24" ht="23.25" hidden="1"/>
    <row r="25" ht="23.25" hidden="1"/>
    <row r="26" ht="23.25" hidden="1"/>
    <row r="27" ht="23.25" hidden="1"/>
    <row r="28" ht="23.25" hidden="1"/>
    <row r="29" ht="7.5" customHeight="1"/>
    <row r="30" spans="2:21" ht="24" thickBo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8"/>
      <c r="P30" s="676"/>
      <c r="Q30" s="676"/>
      <c r="R30" s="20"/>
      <c r="S30" s="21"/>
      <c r="T30" s="21"/>
      <c r="U30" s="21"/>
    </row>
    <row r="31" spans="2:22" ht="48" customHeight="1" thickBo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677" t="s">
        <v>205</v>
      </c>
      <c r="N31" s="678"/>
      <c r="O31" s="679" t="s">
        <v>200</v>
      </c>
      <c r="P31" s="680"/>
      <c r="Q31" s="20"/>
      <c r="R31" s="20"/>
      <c r="S31" s="20"/>
      <c r="T31" s="23"/>
      <c r="U31" s="23"/>
      <c r="V31" s="24"/>
    </row>
    <row r="32" spans="1:21" ht="70.5" thickBot="1">
      <c r="A32" s="25" t="s">
        <v>109</v>
      </c>
      <c r="B32" s="26" t="s">
        <v>90</v>
      </c>
      <c r="C32" s="27" t="s">
        <v>24</v>
      </c>
      <c r="D32" s="28" t="s">
        <v>6</v>
      </c>
      <c r="E32" s="29" t="s">
        <v>110</v>
      </c>
      <c r="F32" s="30" t="s">
        <v>79</v>
      </c>
      <c r="G32" s="27" t="s">
        <v>111</v>
      </c>
      <c r="H32" s="31" t="s">
        <v>19</v>
      </c>
      <c r="I32" s="32" t="s">
        <v>142</v>
      </c>
      <c r="J32" s="32" t="s">
        <v>143</v>
      </c>
      <c r="K32" s="33" t="s">
        <v>22</v>
      </c>
      <c r="L32" s="34" t="s">
        <v>69</v>
      </c>
      <c r="M32" s="35" t="s">
        <v>0</v>
      </c>
      <c r="N32" s="36" t="s">
        <v>112</v>
      </c>
      <c r="O32" s="37" t="s">
        <v>0</v>
      </c>
      <c r="P32" s="38" t="s">
        <v>112</v>
      </c>
      <c r="Q32" s="19"/>
      <c r="R32" s="21"/>
      <c r="S32" s="23"/>
      <c r="T32" s="39"/>
      <c r="U32" s="24"/>
    </row>
    <row r="33" spans="1:21" ht="23.25">
      <c r="A33" s="40" t="s">
        <v>188</v>
      </c>
      <c r="B33" s="41">
        <f>'Sud Périgord'!E8</f>
        <v>21</v>
      </c>
      <c r="C33" s="42">
        <f>SUM('Sud Périgord'!E10:E14)</f>
        <v>35</v>
      </c>
      <c r="D33" s="43">
        <f>'Sud Périgord'!E16+'Sud Périgord'!E20+'Sud Périgord'!E24+'Sud Périgord'!E30</f>
        <v>63</v>
      </c>
      <c r="E33" s="44">
        <f>'Sud Périgord'!E17+'Sud Périgord'!E21+'Sud Périgord'!E25+'Sud Périgord'!E31</f>
        <v>71</v>
      </c>
      <c r="F33" s="45">
        <f>'Sud Périgord'!E18+'Sud Périgord'!E22+'Sud Périgord'!E26+'Sud Périgord'!E32</f>
        <v>69</v>
      </c>
      <c r="G33" s="46"/>
      <c r="H33" s="47"/>
      <c r="I33" s="48">
        <f>'Sud Périgord'!E33+'Sud Périgord'!E34</f>
        <v>30</v>
      </c>
      <c r="J33" s="48">
        <f>'Sud Périgord'!E39</f>
        <v>27</v>
      </c>
      <c r="K33" s="49"/>
      <c r="L33" s="50"/>
      <c r="M33" s="51">
        <f aca="true" t="shared" si="0" ref="M33:M44">SUM(B33:L33)</f>
        <v>316</v>
      </c>
      <c r="N33" s="52">
        <f>'Sud Périgord'!F40</f>
        <v>0</v>
      </c>
      <c r="O33" s="53">
        <v>325</v>
      </c>
      <c r="P33" s="54">
        <v>22</v>
      </c>
      <c r="Q33" s="55">
        <f>M33-O33</f>
        <v>-9</v>
      </c>
      <c r="R33" s="21"/>
      <c r="S33" s="21"/>
      <c r="T33" s="21"/>
      <c r="U33" s="55"/>
    </row>
    <row r="34" spans="1:21" ht="23.25">
      <c r="A34" s="56" t="s">
        <v>113</v>
      </c>
      <c r="B34" s="57">
        <f>'J. Capelle'!E7</f>
        <v>20</v>
      </c>
      <c r="C34" s="58">
        <f>SUM('J. Capelle'!E11:E15)</f>
        <v>33</v>
      </c>
      <c r="D34" s="59">
        <f>'J. Capelle'!E19+'J. Capelle'!E23+'J. Capelle'!E27+'J. Capelle'!E31+'J. Capelle'!E38</f>
        <v>123</v>
      </c>
      <c r="E34" s="60">
        <f>'J. Capelle'!E20+'J. Capelle'!E24+'J. Capelle'!E28+'J. Capelle'!E32+'J. Capelle'!E40+'J. Capelle'!E41</f>
        <v>129</v>
      </c>
      <c r="F34" s="61">
        <f>'J. Capelle'!E21+'J. Capelle'!E25+'J. Capelle'!E29+'J. Capelle'!E33+'J. Capelle'!E42</f>
        <v>121</v>
      </c>
      <c r="G34" s="62"/>
      <c r="H34" s="61">
        <f>'J. Capelle'!E44+'J. Capelle'!E45</f>
        <v>6</v>
      </c>
      <c r="I34" s="63">
        <f>'J. Capelle'!E47</f>
        <v>24</v>
      </c>
      <c r="J34" s="63"/>
      <c r="K34" s="64">
        <f>'J. Capelle'!E8</f>
        <v>7</v>
      </c>
      <c r="L34" s="65"/>
      <c r="M34" s="51">
        <f t="shared" si="0"/>
        <v>463</v>
      </c>
      <c r="N34" s="66">
        <f>'J. Capelle'!F49</f>
        <v>0</v>
      </c>
      <c r="O34" s="53">
        <v>446</v>
      </c>
      <c r="P34" s="67">
        <v>25</v>
      </c>
      <c r="Q34" s="55">
        <f aca="true" t="shared" si="1" ref="Q34:Q44">M34-O34</f>
        <v>17</v>
      </c>
      <c r="R34" s="21"/>
      <c r="S34" s="21"/>
      <c r="T34" s="21"/>
      <c r="U34" s="55"/>
    </row>
    <row r="35" spans="1:21" ht="23.25">
      <c r="A35" s="68" t="s">
        <v>114</v>
      </c>
      <c r="B35" s="69">
        <f>Chardeuil!E8</f>
        <v>13</v>
      </c>
      <c r="C35" s="70">
        <f>SUM(Chardeuil!E11:E17)</f>
        <v>40</v>
      </c>
      <c r="D35" s="59">
        <f>Chardeuil!E20+Chardeuil!E21+Chardeuil!E22+Chardeuil!E23</f>
        <v>25</v>
      </c>
      <c r="E35" s="60">
        <f>Chardeuil!E25+Chardeuil!E26+Chardeuil!E27+Chardeuil!E28</f>
        <v>24</v>
      </c>
      <c r="F35" s="71">
        <f>Chardeuil!E31+Chardeuil!E32+Chardeuil!E33+Chardeuil!E34</f>
        <v>24</v>
      </c>
      <c r="G35" s="62"/>
      <c r="H35" s="65"/>
      <c r="I35" s="62"/>
      <c r="J35" s="62"/>
      <c r="K35" s="72"/>
      <c r="L35" s="65"/>
      <c r="M35" s="51">
        <f t="shared" si="0"/>
        <v>126</v>
      </c>
      <c r="N35" s="66">
        <f>Chardeuil!F35</f>
        <v>0</v>
      </c>
      <c r="O35" s="53">
        <v>132</v>
      </c>
      <c r="P35" s="67">
        <v>9</v>
      </c>
      <c r="Q35" s="55">
        <f t="shared" si="1"/>
        <v>-6</v>
      </c>
      <c r="R35" s="21"/>
      <c r="S35" s="55"/>
      <c r="T35" s="21"/>
      <c r="U35" s="55"/>
    </row>
    <row r="36" spans="1:21" ht="23.25">
      <c r="A36" s="68" t="s">
        <v>115</v>
      </c>
      <c r="B36" s="69">
        <f>'L. de Vinci'!E8</f>
        <v>21</v>
      </c>
      <c r="C36" s="70">
        <f>SUM('L. de Vinci'!E10:E14)</f>
        <v>42</v>
      </c>
      <c r="D36" s="59">
        <f>SUM('L. de Vinci'!E17:E21)</f>
        <v>84</v>
      </c>
      <c r="E36" s="60">
        <f>'L. de Vinci'!E23+'L. de Vinci'!E24+'L. de Vinci'!E25+'L. de Vinci'!E26+'L. de Vinci'!E27</f>
        <v>80</v>
      </c>
      <c r="F36" s="73">
        <f>'L. de Vinci'!E29+'L. de Vinci'!E30+'L. de Vinci'!E33+'L. de Vinci'!E31+'L. de Vinci'!E32</f>
        <v>86</v>
      </c>
      <c r="G36" s="74"/>
      <c r="H36" s="65"/>
      <c r="I36" s="62"/>
      <c r="J36" s="62"/>
      <c r="K36" s="72"/>
      <c r="L36" s="65"/>
      <c r="M36" s="51">
        <f>SUM(B36:L36)</f>
        <v>313</v>
      </c>
      <c r="N36" s="75">
        <f>'L. de Vinci'!F34</f>
        <v>0</v>
      </c>
      <c r="O36" s="53">
        <v>329</v>
      </c>
      <c r="P36" s="76">
        <v>17</v>
      </c>
      <c r="Q36" s="55">
        <f t="shared" si="1"/>
        <v>-16</v>
      </c>
      <c r="R36" s="21"/>
      <c r="S36" s="55"/>
      <c r="T36" s="21"/>
      <c r="U36" s="55"/>
    </row>
    <row r="37" spans="1:21" ht="23.25">
      <c r="A37" s="68" t="s">
        <v>116</v>
      </c>
      <c r="B37" s="77"/>
      <c r="C37" s="70">
        <f>SUM('P. Picasso'!E9:E10)</f>
        <v>36</v>
      </c>
      <c r="D37" s="59">
        <f>'P. Picasso'!E12+'P. Picasso'!E13+'P. Picasso'!E19+'P. Picasso'!E20+'P. Picasso'!E26+'P. Picasso'!E30+'P. Picasso'!E34</f>
        <v>140</v>
      </c>
      <c r="E37" s="60">
        <f>'P. Picasso'!E14+'P. Picasso'!E15+'P. Picasso'!E21+'P. Picasso'!E22+'P. Picasso'!E27+'P. Picasso'!E31+'P. Picasso'!E35</f>
        <v>148</v>
      </c>
      <c r="F37" s="73">
        <f>'P. Picasso'!E16+'P. Picasso'!E17+'P. Picasso'!E23+'P. Picasso'!E24+'P. Picasso'!E28+'P. Picasso'!E32+'P. Picasso'!E36</f>
        <v>138</v>
      </c>
      <c r="G37" s="74"/>
      <c r="H37" s="78"/>
      <c r="I37" s="79"/>
      <c r="J37" s="79"/>
      <c r="K37" s="80"/>
      <c r="L37" s="81"/>
      <c r="M37" s="51">
        <f t="shared" si="0"/>
        <v>462</v>
      </c>
      <c r="N37" s="75">
        <f>'P. Picasso'!F39</f>
        <v>0</v>
      </c>
      <c r="O37" s="53">
        <v>468</v>
      </c>
      <c r="P37" s="76">
        <v>17</v>
      </c>
      <c r="Q37" s="55">
        <f t="shared" si="1"/>
        <v>-6</v>
      </c>
      <c r="R37" s="21"/>
      <c r="S37" s="55"/>
      <c r="T37" s="21"/>
      <c r="U37" s="55"/>
    </row>
    <row r="38" spans="1:21" ht="23.25">
      <c r="A38" s="68" t="s">
        <v>117</v>
      </c>
      <c r="B38" s="82">
        <f>Ribérac!E8</f>
        <v>17</v>
      </c>
      <c r="C38" s="70">
        <f>SUM(Ribérac!E11:E15)</f>
        <v>35</v>
      </c>
      <c r="D38" s="59">
        <f>Ribérac!E17+Ribérac!E18+Ribérac!E24+Ribérac!E28+Ribérac!E29</f>
        <v>64</v>
      </c>
      <c r="E38" s="60">
        <f>Ribérac!E19+Ribérac!E20+Ribérac!E25+Ribérac!E30+Ribérac!E31</f>
        <v>61</v>
      </c>
      <c r="F38" s="73">
        <f>Ribérac!E21+Ribérac!E22+Ribérac!E26+Ribérac!E32+Ribérac!E33</f>
        <v>66</v>
      </c>
      <c r="G38" s="74"/>
      <c r="H38" s="81"/>
      <c r="I38" s="74"/>
      <c r="J38" s="74"/>
      <c r="K38" s="575">
        <f>Ribérac!E9</f>
        <v>5</v>
      </c>
      <c r="L38" s="81"/>
      <c r="M38" s="51">
        <f t="shared" si="0"/>
        <v>248</v>
      </c>
      <c r="N38" s="75">
        <f>Ribérac!F34</f>
        <v>0</v>
      </c>
      <c r="O38" s="53">
        <v>248</v>
      </c>
      <c r="P38" s="76">
        <v>20</v>
      </c>
      <c r="Q38" s="55">
        <f t="shared" si="1"/>
        <v>0</v>
      </c>
      <c r="R38" s="21"/>
      <c r="S38" s="55"/>
      <c r="T38" s="21"/>
      <c r="U38" s="55"/>
    </row>
    <row r="39" spans="1:21" ht="23.25">
      <c r="A39" s="68" t="s">
        <v>118</v>
      </c>
      <c r="B39" s="57">
        <f>Sarlat!E7</f>
        <v>19</v>
      </c>
      <c r="C39" s="58">
        <f>SUM(Sarlat!E10:E17)</f>
        <v>50</v>
      </c>
      <c r="D39" s="59">
        <f>Sarlat!E19+Sarlat!E23+Sarlat!E29+Sarlat!E33+Sarlat!E37+Sarlat!E41+Sarlat!E45+Sarlat!E49</f>
        <v>92</v>
      </c>
      <c r="E39" s="60">
        <f>Sarlat!E20+Sarlat!E24+Sarlat!E25+Sarlat!E30+Sarlat!E38+Sarlat!E42+Sarlat!E46+Sarlat!E50</f>
        <v>100</v>
      </c>
      <c r="F39" s="59">
        <f>Sarlat!E21+Sarlat!E26+Sarlat!E31+Sarlat!E35+Sarlat!E39+Sarlat!E43+Sarlat!E47+Sarlat!E51+Sarlat!E26</f>
        <v>104</v>
      </c>
      <c r="G39" s="74"/>
      <c r="H39" s="81"/>
      <c r="I39" s="74"/>
      <c r="J39" s="74"/>
      <c r="K39" s="80"/>
      <c r="L39" s="81"/>
      <c r="M39" s="51">
        <f t="shared" si="0"/>
        <v>365</v>
      </c>
      <c r="N39" s="75">
        <f>Sarlat!F52</f>
        <v>0</v>
      </c>
      <c r="O39" s="53">
        <v>382</v>
      </c>
      <c r="P39" s="83">
        <v>32</v>
      </c>
      <c r="Q39" s="55">
        <f t="shared" si="1"/>
        <v>-17</v>
      </c>
      <c r="R39" s="21"/>
      <c r="S39" s="55"/>
      <c r="T39" s="21"/>
      <c r="U39" s="55"/>
    </row>
    <row r="40" spans="1:21" ht="23.25">
      <c r="A40" s="68" t="s">
        <v>119</v>
      </c>
      <c r="B40" s="69">
        <f>Thiviers!E8</f>
        <v>14</v>
      </c>
      <c r="C40" s="70">
        <f>SUM(Thiviers!E10:E24)</f>
        <v>83</v>
      </c>
      <c r="D40" s="59">
        <f>Thiviers!E26+Thiviers!E30</f>
        <v>20</v>
      </c>
      <c r="E40" s="60">
        <f>Thiviers!E27+Thiviers!E31</f>
        <v>23</v>
      </c>
      <c r="F40" s="73">
        <f>Thiviers!E28+Thiviers!E32</f>
        <v>24</v>
      </c>
      <c r="G40" s="70">
        <f>Thiviers!E35+Thiviers!E36</f>
        <v>22</v>
      </c>
      <c r="H40" s="81"/>
      <c r="I40" s="74"/>
      <c r="J40" s="74"/>
      <c r="K40" s="80"/>
      <c r="L40" s="81"/>
      <c r="M40" s="84">
        <f t="shared" si="0"/>
        <v>186</v>
      </c>
      <c r="N40" s="75">
        <f>Thiviers!F37</f>
        <v>0</v>
      </c>
      <c r="O40" s="85">
        <v>193</v>
      </c>
      <c r="P40" s="76">
        <v>19</v>
      </c>
      <c r="Q40" s="55">
        <f t="shared" si="1"/>
        <v>-7</v>
      </c>
      <c r="R40" s="21"/>
      <c r="S40" s="55"/>
      <c r="T40" s="21"/>
      <c r="U40" s="55"/>
    </row>
    <row r="41" spans="1:21" ht="23.25">
      <c r="A41" s="68"/>
      <c r="B41" s="69"/>
      <c r="C41" s="70"/>
      <c r="D41" s="59"/>
      <c r="E41" s="60"/>
      <c r="F41" s="73"/>
      <c r="G41" s="70"/>
      <c r="H41" s="59"/>
      <c r="I41" s="58"/>
      <c r="J41" s="58"/>
      <c r="K41" s="86"/>
      <c r="L41" s="59"/>
      <c r="M41" s="84">
        <f>SUM(M33:M40)</f>
        <v>2479</v>
      </c>
      <c r="N41" s="75">
        <f>SUM(N33:N40)</f>
        <v>0</v>
      </c>
      <c r="O41" s="87">
        <f>SUM(O33:O40)</f>
        <v>2523</v>
      </c>
      <c r="P41" s="76">
        <f>SUM(P33:P40)</f>
        <v>161</v>
      </c>
      <c r="Q41" s="55"/>
      <c r="R41" s="21"/>
      <c r="S41" s="55"/>
      <c r="T41" s="21"/>
      <c r="U41" s="55"/>
    </row>
    <row r="42" spans="1:21" ht="23.25">
      <c r="A42" s="88" t="s">
        <v>121</v>
      </c>
      <c r="B42" s="89"/>
      <c r="C42" s="90"/>
      <c r="D42" s="91">
        <f>SEP!E15+SEP!E19</f>
        <v>28</v>
      </c>
      <c r="E42" s="92">
        <f>SEP!E16+SEP!E20</f>
        <v>30</v>
      </c>
      <c r="F42" s="93">
        <f>SEP!E17+SEP!E21</f>
        <v>28</v>
      </c>
      <c r="G42" s="94"/>
      <c r="H42" s="95"/>
      <c r="I42" s="94"/>
      <c r="J42" s="94"/>
      <c r="K42" s="96">
        <f>SEP!E9</f>
        <v>0</v>
      </c>
      <c r="L42" s="95"/>
      <c r="M42" s="51">
        <f t="shared" si="0"/>
        <v>86</v>
      </c>
      <c r="N42" s="52">
        <f>SEP!F22</f>
        <v>0</v>
      </c>
      <c r="O42" s="53">
        <v>81</v>
      </c>
      <c r="P42" s="54">
        <v>3</v>
      </c>
      <c r="Q42" s="55">
        <f t="shared" si="1"/>
        <v>5</v>
      </c>
      <c r="R42" s="21"/>
      <c r="S42" s="55"/>
      <c r="T42" s="21"/>
      <c r="U42" s="55"/>
    </row>
    <row r="43" spans="1:21" ht="23.25">
      <c r="A43" s="97" t="s">
        <v>122</v>
      </c>
      <c r="B43" s="98"/>
      <c r="C43" s="99"/>
      <c r="D43" s="100">
        <f>SEP!E34</f>
        <v>46</v>
      </c>
      <c r="E43" s="101">
        <f>SEP!E37+SEP!E40</f>
        <v>46</v>
      </c>
      <c r="F43" s="102">
        <f>SEP!E38+SEP!E41</f>
        <v>42</v>
      </c>
      <c r="G43" s="103"/>
      <c r="H43" s="104"/>
      <c r="I43" s="103"/>
      <c r="J43" s="103"/>
      <c r="K43" s="105"/>
      <c r="L43" s="104"/>
      <c r="M43" s="51">
        <f t="shared" si="0"/>
        <v>134</v>
      </c>
      <c r="N43" s="75">
        <f>SEP!F42</f>
        <v>0</v>
      </c>
      <c r="O43" s="53">
        <v>140</v>
      </c>
      <c r="P43" s="76">
        <v>6</v>
      </c>
      <c r="Q43" s="55">
        <f t="shared" si="1"/>
        <v>-6</v>
      </c>
      <c r="R43" s="21"/>
      <c r="S43" s="21"/>
      <c r="T43" s="21"/>
      <c r="U43" s="55"/>
    </row>
    <row r="44" spans="1:21" ht="24" thickBot="1">
      <c r="A44" s="97" t="s">
        <v>123</v>
      </c>
      <c r="B44" s="98"/>
      <c r="C44" s="99"/>
      <c r="D44" s="100">
        <f>SEP!E52+SEP!E60</f>
        <v>20</v>
      </c>
      <c r="E44" s="101">
        <f>SEP!E53+SEP!E61</f>
        <v>19</v>
      </c>
      <c r="F44" s="106">
        <f>SEP!E54+SEP!E62</f>
        <v>28</v>
      </c>
      <c r="G44" s="107"/>
      <c r="H44" s="108"/>
      <c r="I44" s="99"/>
      <c r="J44" s="99"/>
      <c r="K44" s="109"/>
      <c r="L44" s="108"/>
      <c r="M44" s="51">
        <f t="shared" si="0"/>
        <v>67</v>
      </c>
      <c r="N44" s="75">
        <f>SEP!F63</f>
        <v>0</v>
      </c>
      <c r="O44" s="53">
        <v>71</v>
      </c>
      <c r="P44" s="76">
        <v>3</v>
      </c>
      <c r="Q44" s="55">
        <f t="shared" si="1"/>
        <v>-4</v>
      </c>
      <c r="R44" s="21"/>
      <c r="S44" s="55"/>
      <c r="T44" s="21"/>
      <c r="U44" s="55"/>
    </row>
    <row r="45" spans="1:21" ht="24" thickBot="1">
      <c r="A45" s="110" t="s">
        <v>0</v>
      </c>
      <c r="B45" s="111">
        <f aca="true" t="shared" si="2" ref="B45:L45">SUM(B33:B44)</f>
        <v>125</v>
      </c>
      <c r="C45" s="112">
        <f t="shared" si="2"/>
        <v>354</v>
      </c>
      <c r="D45" s="113">
        <f>SUM(D33:D44)</f>
        <v>705</v>
      </c>
      <c r="E45" s="114">
        <f>SUM(E33:E44)</f>
        <v>731</v>
      </c>
      <c r="F45" s="113">
        <f t="shared" si="2"/>
        <v>730</v>
      </c>
      <c r="G45" s="112">
        <f t="shared" si="2"/>
        <v>22</v>
      </c>
      <c r="H45" s="113">
        <f t="shared" si="2"/>
        <v>6</v>
      </c>
      <c r="I45" s="115">
        <f>SUM(I33:I44)</f>
        <v>54</v>
      </c>
      <c r="J45" s="115">
        <f>SUM(J33:J44)</f>
        <v>27</v>
      </c>
      <c r="K45" s="116">
        <f t="shared" si="2"/>
        <v>12</v>
      </c>
      <c r="L45" s="113">
        <f t="shared" si="2"/>
        <v>0</v>
      </c>
      <c r="M45" s="115">
        <f>SUM(M33:M44)-M41</f>
        <v>2766</v>
      </c>
      <c r="N45" s="117">
        <f>SUM(N33:N44)-N41</f>
        <v>0</v>
      </c>
      <c r="O45" s="118">
        <f>SUM(O33:O44)-O41</f>
        <v>2815</v>
      </c>
      <c r="P45" s="119">
        <f>SUM(P33:P44)-P41</f>
        <v>173</v>
      </c>
      <c r="Q45" s="55">
        <f>SUM(Q33:Q44)</f>
        <v>-49</v>
      </c>
      <c r="R45" s="21"/>
      <c r="S45" s="55"/>
      <c r="T45" s="55"/>
      <c r="U45" s="55"/>
    </row>
    <row r="46" spans="1:21" ht="23.25">
      <c r="A46" s="120" t="s">
        <v>204</v>
      </c>
      <c r="B46" s="121">
        <v>125</v>
      </c>
      <c r="C46" s="122">
        <v>354</v>
      </c>
      <c r="D46" s="123">
        <v>705</v>
      </c>
      <c r="E46" s="124">
        <v>731</v>
      </c>
      <c r="F46" s="125">
        <v>730</v>
      </c>
      <c r="G46" s="122">
        <v>22</v>
      </c>
      <c r="H46" s="126">
        <v>6</v>
      </c>
      <c r="I46" s="127"/>
      <c r="J46" s="127"/>
      <c r="K46" s="128">
        <v>10</v>
      </c>
      <c r="L46" s="129"/>
      <c r="M46" s="122">
        <f>SUM(B46:L46)</f>
        <v>2683</v>
      </c>
      <c r="N46" s="130"/>
      <c r="O46" s="130"/>
      <c r="P46" s="130"/>
      <c r="Q46" s="131"/>
      <c r="R46" s="132"/>
      <c r="S46" s="133"/>
      <c r="T46" s="133"/>
      <c r="U46" s="133"/>
    </row>
    <row r="47" spans="1:21" ht="24" thickBot="1">
      <c r="A47" s="134" t="s">
        <v>128</v>
      </c>
      <c r="B47" s="135">
        <f aca="true" t="shared" si="3" ref="B47:M47">B45-B46</f>
        <v>0</v>
      </c>
      <c r="C47" s="136">
        <f t="shared" si="3"/>
        <v>0</v>
      </c>
      <c r="D47" s="137">
        <f t="shared" si="3"/>
        <v>0</v>
      </c>
      <c r="E47" s="138">
        <f t="shared" si="3"/>
        <v>0</v>
      </c>
      <c r="F47" s="139">
        <f t="shared" si="3"/>
        <v>0</v>
      </c>
      <c r="G47" s="136">
        <f t="shared" si="3"/>
        <v>0</v>
      </c>
      <c r="H47" s="140">
        <f t="shared" si="3"/>
        <v>0</v>
      </c>
      <c r="I47" s="140">
        <f t="shared" si="3"/>
        <v>54</v>
      </c>
      <c r="J47" s="140">
        <f t="shared" si="3"/>
        <v>27</v>
      </c>
      <c r="K47" s="141">
        <f t="shared" si="3"/>
        <v>2</v>
      </c>
      <c r="L47" s="140">
        <f t="shared" si="3"/>
        <v>0</v>
      </c>
      <c r="M47" s="136">
        <f t="shared" si="3"/>
        <v>83</v>
      </c>
      <c r="N47" s="142"/>
      <c r="O47" s="142"/>
      <c r="P47" s="142"/>
      <c r="Q47" s="142"/>
      <c r="R47" s="142"/>
      <c r="S47" s="133"/>
      <c r="T47" s="133"/>
      <c r="U47" s="133"/>
    </row>
    <row r="48" spans="1:21" ht="23.25">
      <c r="A48" s="143" t="s">
        <v>179</v>
      </c>
      <c r="B48" s="144"/>
      <c r="C48" s="145"/>
      <c r="D48" s="146"/>
      <c r="E48" s="147"/>
      <c r="F48" s="148"/>
      <c r="G48" s="145"/>
      <c r="H48" s="144"/>
      <c r="I48" s="145"/>
      <c r="J48" s="145"/>
      <c r="K48" s="149"/>
      <c r="L48" s="144"/>
      <c r="M48" s="150"/>
      <c r="N48" s="142"/>
      <c r="O48" s="142"/>
      <c r="P48" s="142"/>
      <c r="Q48" s="142"/>
      <c r="R48" s="142"/>
      <c r="S48" s="133"/>
      <c r="T48" s="133"/>
      <c r="U48" s="133"/>
    </row>
    <row r="49" spans="1:21" ht="24" thickBot="1">
      <c r="A49" s="151" t="s">
        <v>130</v>
      </c>
      <c r="B49" s="152">
        <v>125</v>
      </c>
      <c r="C49" s="153">
        <v>354</v>
      </c>
      <c r="D49" s="154">
        <v>705</v>
      </c>
      <c r="E49" s="155">
        <v>731</v>
      </c>
      <c r="F49" s="156">
        <v>730</v>
      </c>
      <c r="G49" s="153">
        <v>22</v>
      </c>
      <c r="H49" s="152">
        <v>6</v>
      </c>
      <c r="I49" s="153"/>
      <c r="J49" s="153"/>
      <c r="K49" s="157">
        <v>10</v>
      </c>
      <c r="L49" s="152"/>
      <c r="M49" s="158"/>
      <c r="N49" s="142"/>
      <c r="O49" s="142"/>
      <c r="P49" s="142"/>
      <c r="Q49" s="142"/>
      <c r="R49" s="142"/>
      <c r="S49" s="133"/>
      <c r="T49" s="133"/>
      <c r="U49" s="133"/>
    </row>
    <row r="50" spans="1:13" ht="18" customHeight="1" thickBot="1">
      <c r="A50" s="19"/>
      <c r="B50" s="19"/>
      <c r="C50" s="19"/>
      <c r="D50" s="19"/>
      <c r="E50" s="19"/>
      <c r="F50" s="19"/>
      <c r="G50" s="19"/>
      <c r="H50" s="19"/>
      <c r="I50" s="159"/>
      <c r="J50" s="160"/>
      <c r="K50" s="19"/>
      <c r="L50" s="19"/>
      <c r="M50" s="19"/>
    </row>
    <row r="51" spans="1:17" ht="19.5" customHeight="1" thickBot="1">
      <c r="A51" s="161" t="s">
        <v>120</v>
      </c>
      <c r="B51" s="162"/>
      <c r="C51" s="163">
        <f>SUM(EREA!F11:F23)</f>
        <v>75</v>
      </c>
      <c r="D51" s="164"/>
      <c r="E51" s="165"/>
      <c r="F51" s="166"/>
      <c r="G51" s="162"/>
      <c r="H51" s="167"/>
      <c r="I51" s="167"/>
      <c r="J51" s="166"/>
      <c r="K51" s="168">
        <f>EREA!F8</f>
        <v>10</v>
      </c>
      <c r="L51" s="169">
        <f>SUM(EREA!F25:F28)</f>
        <v>41</v>
      </c>
      <c r="M51" s="170">
        <f>SUM(B51:L51)</f>
        <v>126</v>
      </c>
      <c r="N51" s="171">
        <f>EREA!G29</f>
        <v>0</v>
      </c>
      <c r="O51" s="170">
        <v>126</v>
      </c>
      <c r="P51" s="171">
        <v>11</v>
      </c>
      <c r="Q51" s="55">
        <f>M51-O51</f>
        <v>0</v>
      </c>
    </row>
    <row r="52" spans="1:17" ht="20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O52" s="12" t="s">
        <v>201</v>
      </c>
      <c r="Q52" s="172">
        <f>SUM(Q45:Q51)</f>
        <v>-49</v>
      </c>
    </row>
    <row r="53" spans="1:18" ht="15.75" customHeight="1">
      <c r="A53" s="21"/>
      <c r="B53" s="17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12" t="s">
        <v>202</v>
      </c>
      <c r="Q53" s="682"/>
      <c r="R53" s="682"/>
    </row>
    <row r="54" spans="1:18" ht="14.25" customHeight="1">
      <c r="A54" s="21"/>
      <c r="B54" s="17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5"/>
      <c r="O54" s="12" t="s">
        <v>203</v>
      </c>
      <c r="Q54" s="93"/>
      <c r="R54" s="93"/>
    </row>
    <row r="55" spans="1:17" ht="23.25">
      <c r="A55" s="20"/>
      <c r="B55" s="20"/>
      <c r="C55" s="20"/>
      <c r="D55" s="20"/>
      <c r="E55" s="20"/>
      <c r="F55" s="20"/>
      <c r="G55" s="20"/>
      <c r="H55" s="176"/>
      <c r="I55" s="176"/>
      <c r="J55" s="176"/>
      <c r="K55" s="20"/>
      <c r="L55" s="20"/>
      <c r="M55" s="177"/>
      <c r="N55" s="21"/>
      <c r="O55" s="21"/>
      <c r="P55" s="19"/>
      <c r="Q55" s="174"/>
    </row>
    <row r="56" spans="1:17" ht="23.25">
      <c r="A56" s="21"/>
      <c r="B56" s="2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77"/>
      <c r="N56" s="21"/>
      <c r="O56" s="21"/>
      <c r="P56" s="177"/>
      <c r="Q56" s="178"/>
    </row>
    <row r="57" spans="1:17" ht="23.25">
      <c r="A57" s="21"/>
      <c r="B57" s="20"/>
      <c r="C57" s="91"/>
      <c r="D57" s="91"/>
      <c r="E57" s="91"/>
      <c r="F57" s="20"/>
      <c r="G57" s="20"/>
      <c r="H57" s="20"/>
      <c r="I57" s="20"/>
      <c r="J57" s="20"/>
      <c r="K57" s="20"/>
      <c r="L57" s="20"/>
      <c r="M57" s="177"/>
      <c r="N57" s="21"/>
      <c r="O57" s="21"/>
      <c r="P57" s="177"/>
      <c r="Q57" s="178"/>
    </row>
    <row r="58" spans="1:17" ht="23.25">
      <c r="A58" s="179"/>
      <c r="B58" s="20"/>
      <c r="C58" s="91"/>
      <c r="D58" s="91"/>
      <c r="E58" s="91"/>
      <c r="F58" s="20"/>
      <c r="G58" s="20"/>
      <c r="H58" s="20"/>
      <c r="I58" s="20"/>
      <c r="J58" s="20"/>
      <c r="K58" s="20"/>
      <c r="L58" s="20"/>
      <c r="M58" s="177"/>
      <c r="N58" s="21"/>
      <c r="O58" s="21"/>
      <c r="P58" s="177"/>
      <c r="Q58" s="178"/>
    </row>
    <row r="59" spans="1:17" ht="23.25">
      <c r="A59" s="179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177"/>
      <c r="N59" s="21"/>
      <c r="O59" s="21"/>
      <c r="P59" s="177"/>
      <c r="Q59" s="178"/>
    </row>
    <row r="60" spans="1:17" ht="23.25">
      <c r="A60" s="179"/>
      <c r="B60" s="20"/>
      <c r="C60" s="91"/>
      <c r="D60" s="91"/>
      <c r="E60" s="91"/>
      <c r="F60" s="91"/>
      <c r="G60" s="91"/>
      <c r="H60" s="20"/>
      <c r="I60" s="20"/>
      <c r="J60" s="20"/>
      <c r="K60" s="20"/>
      <c r="L60" s="20"/>
      <c r="M60" s="177"/>
      <c r="N60" s="21"/>
      <c r="O60" s="21"/>
      <c r="P60" s="177"/>
      <c r="Q60" s="178"/>
    </row>
    <row r="61" spans="1:17" ht="23.25">
      <c r="A61" s="179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177"/>
      <c r="N61" s="21"/>
      <c r="O61" s="21"/>
      <c r="P61" s="177"/>
      <c r="Q61" s="178"/>
    </row>
    <row r="62" spans="1:17" ht="23.25">
      <c r="A62" s="179"/>
      <c r="B62" s="2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177"/>
      <c r="N62" s="21"/>
      <c r="O62" s="21"/>
      <c r="P62" s="177"/>
      <c r="Q62" s="178"/>
    </row>
    <row r="63" spans="1:17" ht="23.25">
      <c r="A63" s="179"/>
      <c r="B63" s="2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177"/>
      <c r="N63" s="21"/>
      <c r="O63" s="21"/>
      <c r="P63" s="177"/>
      <c r="Q63" s="178"/>
    </row>
    <row r="64" spans="1:17" ht="23.25">
      <c r="A64" s="179"/>
      <c r="B64" s="2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177"/>
      <c r="N64" s="21"/>
      <c r="O64" s="21"/>
      <c r="P64" s="177"/>
      <c r="Q64" s="178"/>
    </row>
    <row r="65" spans="1:17" ht="23.25">
      <c r="A65" s="179"/>
      <c r="B65" s="20"/>
      <c r="C65" s="91"/>
      <c r="D65" s="91"/>
      <c r="E65" s="91"/>
      <c r="F65" s="20"/>
      <c r="G65" s="20"/>
      <c r="H65" s="20"/>
      <c r="I65" s="20"/>
      <c r="J65" s="20"/>
      <c r="K65" s="20"/>
      <c r="L65" s="20"/>
      <c r="M65" s="177"/>
      <c r="N65" s="180"/>
      <c r="O65" s="21"/>
      <c r="P65" s="177"/>
      <c r="Q65" s="178"/>
    </row>
    <row r="66" spans="1:17" ht="23.25">
      <c r="A66" s="179"/>
      <c r="B66" s="20"/>
      <c r="C66" s="91"/>
      <c r="D66" s="91"/>
      <c r="E66" s="91"/>
      <c r="F66" s="20"/>
      <c r="G66" s="20"/>
      <c r="H66" s="20"/>
      <c r="I66" s="20"/>
      <c r="J66" s="20"/>
      <c r="K66" s="20"/>
      <c r="L66" s="20"/>
      <c r="M66" s="177"/>
      <c r="N66" s="21"/>
      <c r="O66" s="21"/>
      <c r="P66" s="177"/>
      <c r="Q66" s="178"/>
    </row>
    <row r="67" spans="1:17" ht="23.25">
      <c r="A67" s="179"/>
      <c r="B67" s="20"/>
      <c r="C67" s="91"/>
      <c r="D67" s="91"/>
      <c r="E67" s="91"/>
      <c r="F67" s="20"/>
      <c r="G67" s="20"/>
      <c r="H67" s="20"/>
      <c r="I67" s="20"/>
      <c r="J67" s="20"/>
      <c r="K67" s="20"/>
      <c r="L67" s="20"/>
      <c r="M67" s="177"/>
      <c r="N67" s="21"/>
      <c r="O67" s="21"/>
      <c r="P67" s="177"/>
      <c r="Q67" s="178"/>
    </row>
    <row r="68" spans="1:17" ht="23.25">
      <c r="A68" s="179"/>
      <c r="B68" s="2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177"/>
      <c r="N68" s="21"/>
      <c r="O68" s="21"/>
      <c r="P68" s="177"/>
      <c r="Q68" s="178"/>
    </row>
    <row r="69" spans="1:17" ht="23.25">
      <c r="A69" s="181"/>
      <c r="B69" s="19"/>
      <c r="C69" s="19"/>
      <c r="D69" s="177"/>
      <c r="E69" s="177"/>
      <c r="F69" s="19"/>
      <c r="G69" s="19"/>
      <c r="H69" s="19"/>
      <c r="I69" s="19"/>
      <c r="J69" s="19"/>
      <c r="K69" s="19"/>
      <c r="L69" s="19"/>
      <c r="M69" s="177"/>
      <c r="N69" s="21"/>
      <c r="O69" s="21"/>
      <c r="P69" s="182"/>
      <c r="Q69" s="55"/>
    </row>
    <row r="70" spans="1:18" ht="12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33"/>
      <c r="R70" s="133"/>
    </row>
    <row r="71" spans="1:18" ht="2.25" customHeight="1">
      <c r="A71" s="21"/>
      <c r="B71" s="21"/>
      <c r="C71" s="21"/>
      <c r="D71" s="21"/>
      <c r="E71" s="21"/>
      <c r="F71" s="21"/>
      <c r="G71" s="681"/>
      <c r="H71" s="681"/>
      <c r="I71" s="681"/>
      <c r="J71" s="681"/>
      <c r="K71" s="681"/>
      <c r="L71" s="21"/>
      <c r="M71" s="21"/>
      <c r="N71" s="21"/>
      <c r="O71" s="21"/>
      <c r="P71" s="21"/>
      <c r="Q71" s="133"/>
      <c r="R71" s="133"/>
    </row>
    <row r="72" spans="1:17" ht="23.25">
      <c r="A72" s="19"/>
      <c r="B72" s="19"/>
      <c r="C72" s="19"/>
      <c r="D72" s="177"/>
      <c r="E72" s="177"/>
      <c r="F72" s="19"/>
      <c r="G72" s="19"/>
      <c r="H72" s="19"/>
      <c r="I72" s="19"/>
      <c r="J72" s="19"/>
      <c r="K72" s="19"/>
      <c r="L72" s="19"/>
      <c r="M72" s="19"/>
      <c r="N72" s="21"/>
      <c r="O72" s="21"/>
      <c r="P72" s="21"/>
      <c r="Q72" s="133"/>
    </row>
    <row r="73" spans="1:17" ht="23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1"/>
      <c r="O73" s="21"/>
      <c r="P73" s="21"/>
      <c r="Q73" s="133"/>
    </row>
    <row r="74" spans="1:17" ht="23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83"/>
      <c r="N74" s="21"/>
      <c r="O74" s="21"/>
      <c r="P74" s="21"/>
      <c r="Q74" s="133"/>
    </row>
    <row r="75" spans="1:17" ht="23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33"/>
    </row>
    <row r="76" spans="1:16" ht="23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23.25">
      <c r="A77" s="21"/>
      <c r="B77" s="681"/>
      <c r="C77" s="681"/>
      <c r="D77" s="681"/>
      <c r="E77" s="681"/>
      <c r="F77" s="681"/>
      <c r="G77" s="681"/>
      <c r="H77" s="681"/>
      <c r="I77" s="681"/>
      <c r="J77" s="681"/>
      <c r="K77" s="681"/>
      <c r="L77" s="681"/>
      <c r="M77" s="681"/>
      <c r="N77" s="681"/>
      <c r="O77" s="681"/>
      <c r="P77" s="21"/>
    </row>
    <row r="78" spans="1:16" ht="23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23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23.25">
      <c r="A80" s="21"/>
      <c r="B80" s="676"/>
      <c r="C80" s="676"/>
      <c r="D80" s="676"/>
      <c r="E80" s="676"/>
      <c r="F80" s="676"/>
      <c r="G80" s="676"/>
      <c r="H80" s="676"/>
      <c r="I80" s="676"/>
      <c r="J80" s="676"/>
      <c r="K80" s="676"/>
      <c r="L80" s="676"/>
      <c r="M80" s="676"/>
      <c r="N80" s="676"/>
      <c r="O80" s="676"/>
      <c r="P80" s="21"/>
    </row>
    <row r="81" spans="1:16" ht="23.25">
      <c r="A81" s="21"/>
      <c r="B81" s="20"/>
      <c r="C81" s="14"/>
      <c r="D81" s="14"/>
      <c r="E81" s="20"/>
      <c r="F81" s="681"/>
      <c r="G81" s="681"/>
      <c r="H81" s="681"/>
      <c r="I81" s="681"/>
      <c r="J81" s="681"/>
      <c r="K81" s="681"/>
      <c r="L81" s="14"/>
      <c r="M81" s="23"/>
      <c r="N81" s="23"/>
      <c r="O81" s="184"/>
      <c r="P81" s="21"/>
    </row>
    <row r="82" spans="1:16" ht="23.25">
      <c r="A82" s="20"/>
      <c r="B82" s="20"/>
      <c r="C82" s="20"/>
      <c r="D82" s="20"/>
      <c r="E82" s="20"/>
      <c r="F82" s="20"/>
      <c r="G82" s="176"/>
      <c r="H82" s="20"/>
      <c r="I82" s="20"/>
      <c r="J82" s="20"/>
      <c r="K82" s="20"/>
      <c r="L82" s="19"/>
      <c r="M82" s="23"/>
      <c r="N82" s="185"/>
      <c r="O82" s="24"/>
      <c r="P82" s="21"/>
    </row>
    <row r="83" spans="1:16" ht="23.25">
      <c r="A83" s="21"/>
      <c r="B83" s="20"/>
      <c r="C83" s="91"/>
      <c r="D83" s="91"/>
      <c r="E83" s="91"/>
      <c r="F83" s="91"/>
      <c r="G83" s="91"/>
      <c r="H83" s="91"/>
      <c r="I83" s="91"/>
      <c r="J83" s="91"/>
      <c r="K83" s="91"/>
      <c r="L83" s="177"/>
      <c r="M83" s="21"/>
      <c r="N83" s="21"/>
      <c r="O83" s="55"/>
      <c r="P83" s="21"/>
    </row>
    <row r="84" spans="1:16" ht="23.25">
      <c r="A84" s="21"/>
      <c r="B84" s="20"/>
      <c r="C84" s="91"/>
      <c r="D84" s="91"/>
      <c r="E84" s="20"/>
      <c r="F84" s="20"/>
      <c r="G84" s="20"/>
      <c r="H84" s="20"/>
      <c r="I84" s="20"/>
      <c r="J84" s="20"/>
      <c r="K84" s="20"/>
      <c r="L84" s="177"/>
      <c r="M84" s="21"/>
      <c r="N84" s="21"/>
      <c r="O84" s="55"/>
      <c r="P84" s="21"/>
    </row>
    <row r="85" spans="1:16" ht="23.25">
      <c r="A85" s="179"/>
      <c r="B85" s="20"/>
      <c r="C85" s="91"/>
      <c r="D85" s="91"/>
      <c r="E85" s="20"/>
      <c r="F85" s="20"/>
      <c r="G85" s="20"/>
      <c r="H85" s="20"/>
      <c r="I85" s="20"/>
      <c r="J85" s="20"/>
      <c r="K85" s="20"/>
      <c r="L85" s="177"/>
      <c r="M85" s="55"/>
      <c r="N85" s="55"/>
      <c r="O85" s="55"/>
      <c r="P85" s="21"/>
    </row>
    <row r="86" spans="1:16" ht="23.25">
      <c r="A86" s="179"/>
      <c r="B86" s="20"/>
      <c r="C86" s="91"/>
      <c r="D86" s="91"/>
      <c r="E86" s="91"/>
      <c r="F86" s="91"/>
      <c r="G86" s="20"/>
      <c r="H86" s="20"/>
      <c r="I86" s="20"/>
      <c r="J86" s="20"/>
      <c r="K86" s="20"/>
      <c r="L86" s="177"/>
      <c r="M86" s="55"/>
      <c r="N86" s="55"/>
      <c r="O86" s="55"/>
      <c r="P86" s="21"/>
    </row>
    <row r="87" spans="1:16" ht="23.25">
      <c r="A87" s="179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177"/>
      <c r="M87" s="55"/>
      <c r="N87" s="55"/>
      <c r="O87" s="55"/>
      <c r="P87" s="21"/>
    </row>
    <row r="88" spans="1:16" ht="23.25">
      <c r="A88" s="179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177"/>
      <c r="M88" s="55"/>
      <c r="N88" s="55"/>
      <c r="O88" s="55"/>
      <c r="P88" s="21"/>
    </row>
    <row r="89" spans="1:16" ht="23.25">
      <c r="A89" s="179"/>
      <c r="B89" s="20"/>
      <c r="C89" s="91"/>
      <c r="D89" s="91"/>
      <c r="E89" s="91"/>
      <c r="F89" s="91"/>
      <c r="G89" s="91"/>
      <c r="H89" s="91"/>
      <c r="I89" s="91"/>
      <c r="J89" s="91"/>
      <c r="K89" s="91"/>
      <c r="L89" s="177"/>
      <c r="M89" s="55"/>
      <c r="N89" s="55"/>
      <c r="O89" s="55"/>
      <c r="P89" s="21"/>
    </row>
    <row r="90" spans="1:16" ht="23.25">
      <c r="A90" s="179"/>
      <c r="B90" s="20"/>
      <c r="C90" s="91"/>
      <c r="D90" s="91"/>
      <c r="E90" s="91"/>
      <c r="F90" s="91"/>
      <c r="G90" s="91"/>
      <c r="H90" s="91"/>
      <c r="I90" s="91"/>
      <c r="J90" s="91"/>
      <c r="K90" s="91"/>
      <c r="L90" s="177"/>
      <c r="M90" s="55"/>
      <c r="N90" s="55"/>
      <c r="O90" s="55"/>
      <c r="P90" s="21"/>
    </row>
    <row r="91" spans="1:16" ht="23.25">
      <c r="A91" s="179"/>
      <c r="B91" s="20"/>
      <c r="C91" s="91"/>
      <c r="D91" s="91"/>
      <c r="E91" s="20"/>
      <c r="F91" s="20"/>
      <c r="G91" s="20"/>
      <c r="H91" s="20"/>
      <c r="I91" s="20"/>
      <c r="J91" s="20"/>
      <c r="K91" s="20"/>
      <c r="L91" s="177"/>
      <c r="M91" s="55"/>
      <c r="N91" s="55"/>
      <c r="O91" s="55"/>
      <c r="P91" s="21"/>
    </row>
    <row r="92" spans="1:16" ht="23.25">
      <c r="A92" s="179"/>
      <c r="B92" s="20"/>
      <c r="C92" s="91"/>
      <c r="D92" s="91"/>
      <c r="E92" s="20"/>
      <c r="F92" s="20"/>
      <c r="G92" s="20"/>
      <c r="H92" s="20"/>
      <c r="I92" s="20"/>
      <c r="J92" s="20"/>
      <c r="K92" s="20"/>
      <c r="L92" s="177"/>
      <c r="M92" s="21"/>
      <c r="N92" s="21"/>
      <c r="O92" s="55"/>
      <c r="P92" s="21"/>
    </row>
    <row r="93" spans="1:16" ht="23.25">
      <c r="A93" s="179"/>
      <c r="B93" s="20"/>
      <c r="C93" s="91"/>
      <c r="D93" s="91"/>
      <c r="E93" s="91"/>
      <c r="F93" s="91"/>
      <c r="G93" s="91"/>
      <c r="H93" s="91"/>
      <c r="I93" s="91"/>
      <c r="J93" s="91"/>
      <c r="K93" s="91"/>
      <c r="L93" s="177"/>
      <c r="M93" s="55"/>
      <c r="N93" s="55"/>
      <c r="O93" s="55"/>
      <c r="P93" s="21"/>
    </row>
    <row r="94" spans="1:16" ht="23.25">
      <c r="A94" s="179"/>
      <c r="B94" s="20"/>
      <c r="C94" s="91"/>
      <c r="D94" s="91"/>
      <c r="E94" s="20"/>
      <c r="F94" s="20"/>
      <c r="G94" s="20"/>
      <c r="H94" s="20"/>
      <c r="I94" s="20"/>
      <c r="J94" s="20"/>
      <c r="K94" s="20"/>
      <c r="L94" s="177"/>
      <c r="M94" s="55"/>
      <c r="N94" s="55"/>
      <c r="O94" s="55"/>
      <c r="P94" s="21"/>
    </row>
    <row r="95" spans="1:16" ht="23.25">
      <c r="A95" s="18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77"/>
      <c r="M95" s="55"/>
      <c r="N95" s="182"/>
      <c r="O95" s="55"/>
      <c r="P95" s="21"/>
    </row>
    <row r="96" spans="1:16" ht="23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23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23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23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23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23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23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23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23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23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23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23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23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23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23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ht="23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ht="23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ht="23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ht="23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ht="23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ht="23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ht="23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ht="23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ht="23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ht="23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23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23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ht="23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ht="23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ht="23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ht="23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</sheetData>
  <sheetProtection/>
  <mergeCells count="11">
    <mergeCell ref="M80:O80"/>
    <mergeCell ref="B4:M4"/>
    <mergeCell ref="P30:Q30"/>
    <mergeCell ref="M31:N31"/>
    <mergeCell ref="O31:P31"/>
    <mergeCell ref="F81:G81"/>
    <mergeCell ref="H81:K81"/>
    <mergeCell ref="Q53:R53"/>
    <mergeCell ref="G71:K71"/>
    <mergeCell ref="B77:O77"/>
    <mergeCell ref="B80:L80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3:H64"/>
  <sheetViews>
    <sheetView view="pageLayout" zoomScale="90" zoomScalePageLayoutView="90" workbookViewId="0" topLeftCell="A1">
      <selection activeCell="G45" sqref="G45"/>
    </sheetView>
  </sheetViews>
  <sheetFormatPr defaultColWidth="6.00390625" defaultRowHeight="12.75"/>
  <cols>
    <col min="1" max="1" width="33.140625" style="4" customWidth="1"/>
    <col min="2" max="2" width="10.8515625" style="4" customWidth="1"/>
    <col min="3" max="3" width="8.7109375" style="4" customWidth="1"/>
    <col min="4" max="6" width="7.57421875" style="4" customWidth="1"/>
    <col min="7" max="7" width="7.7109375" style="4" customWidth="1"/>
    <col min="8" max="8" width="7.57421875" style="4" customWidth="1"/>
    <col min="9" max="16384" width="6.00390625" style="4" customWidth="1"/>
  </cols>
  <sheetData>
    <row r="3" spans="2:5" ht="121.5" customHeight="1">
      <c r="B3" s="186"/>
      <c r="C3" s="187"/>
      <c r="D3" s="187"/>
      <c r="E3" s="187"/>
    </row>
    <row r="4" ht="18">
      <c r="A4" s="226" t="s">
        <v>80</v>
      </c>
    </row>
    <row r="5" ht="19.5" thickBot="1">
      <c r="A5" s="227" t="s">
        <v>81</v>
      </c>
    </row>
    <row r="6" spans="1:6" ht="15.75" thickBot="1">
      <c r="A6" s="228"/>
      <c r="B6" s="228"/>
      <c r="C6" s="190"/>
      <c r="D6" s="190"/>
      <c r="E6" s="692" t="s">
        <v>196</v>
      </c>
      <c r="F6" s="693"/>
    </row>
    <row r="7" spans="1:6" ht="16.5" thickBot="1">
      <c r="A7" s="229" t="s">
        <v>1</v>
      </c>
      <c r="B7" s="230" t="s">
        <v>198</v>
      </c>
      <c r="C7" s="720" t="s">
        <v>185</v>
      </c>
      <c r="D7" s="719"/>
      <c r="E7" s="685" t="s">
        <v>127</v>
      </c>
      <c r="F7" s="686"/>
    </row>
    <row r="8" spans="1:6" ht="16.5" thickBot="1">
      <c r="A8" s="231"/>
      <c r="B8" s="232"/>
      <c r="C8" s="229" t="s">
        <v>2</v>
      </c>
      <c r="D8" s="233" t="s">
        <v>3</v>
      </c>
      <c r="E8" s="234" t="s">
        <v>2</v>
      </c>
      <c r="F8" s="235" t="s">
        <v>3</v>
      </c>
    </row>
    <row r="9" spans="1:6" ht="16.5" thickBot="1">
      <c r="A9" s="229" t="s">
        <v>22</v>
      </c>
      <c r="B9" s="236"/>
      <c r="C9" s="572"/>
      <c r="D9" s="573"/>
      <c r="E9" s="239"/>
      <c r="F9" s="240"/>
    </row>
    <row r="10" spans="1:6" ht="15.75">
      <c r="A10" s="241" t="s">
        <v>5</v>
      </c>
      <c r="B10" s="237"/>
      <c r="C10" s="237"/>
      <c r="D10" s="238"/>
      <c r="E10" s="239"/>
      <c r="F10" s="240"/>
    </row>
    <row r="11" spans="1:6" ht="15">
      <c r="A11" s="242" t="s">
        <v>6</v>
      </c>
      <c r="B11" s="243"/>
      <c r="C11" s="243"/>
      <c r="D11" s="244"/>
      <c r="E11" s="245"/>
      <c r="F11" s="246"/>
    </row>
    <row r="12" spans="1:6" ht="15">
      <c r="A12" s="247" t="s">
        <v>7</v>
      </c>
      <c r="B12" s="243"/>
      <c r="C12" s="243"/>
      <c r="D12" s="244"/>
      <c r="E12" s="245"/>
      <c r="F12" s="246"/>
    </row>
    <row r="13" spans="1:6" ht="15">
      <c r="A13" s="248" t="s">
        <v>9</v>
      </c>
      <c r="B13" s="243"/>
      <c r="C13" s="557"/>
      <c r="D13" s="558"/>
      <c r="E13" s="245"/>
      <c r="F13" s="246"/>
    </row>
    <row r="14" spans="1:6" ht="15.75">
      <c r="A14" s="251" t="s">
        <v>78</v>
      </c>
      <c r="B14" s="252"/>
      <c r="C14" s="253"/>
      <c r="D14" s="254"/>
      <c r="E14" s="255"/>
      <c r="F14" s="256"/>
    </row>
    <row r="15" spans="1:6" ht="15">
      <c r="A15" s="257" t="s">
        <v>6</v>
      </c>
      <c r="B15" s="258">
        <v>15</v>
      </c>
      <c r="C15" s="259">
        <v>13</v>
      </c>
      <c r="D15" s="260">
        <v>0.5</v>
      </c>
      <c r="E15" s="261">
        <v>13</v>
      </c>
      <c r="F15" s="262"/>
    </row>
    <row r="16" spans="1:8" ht="15">
      <c r="A16" s="257" t="s">
        <v>7</v>
      </c>
      <c r="B16" s="258">
        <v>15</v>
      </c>
      <c r="C16" s="263">
        <v>14</v>
      </c>
      <c r="D16" s="264">
        <v>0.5</v>
      </c>
      <c r="E16" s="265">
        <v>13</v>
      </c>
      <c r="F16" s="262"/>
      <c r="G16" s="215"/>
      <c r="H16" s="215"/>
    </row>
    <row r="17" spans="1:8" ht="15">
      <c r="A17" s="248" t="s">
        <v>9</v>
      </c>
      <c r="B17" s="266">
        <v>15</v>
      </c>
      <c r="C17" s="266">
        <v>11</v>
      </c>
      <c r="D17" s="267">
        <v>0.5</v>
      </c>
      <c r="E17" s="268">
        <v>14</v>
      </c>
      <c r="F17" s="269"/>
      <c r="G17" s="215"/>
      <c r="H17" s="215"/>
    </row>
    <row r="18" spans="1:6" ht="15.75">
      <c r="A18" s="270" t="s">
        <v>8</v>
      </c>
      <c r="B18" s="249"/>
      <c r="C18" s="249"/>
      <c r="D18" s="250"/>
      <c r="E18" s="271"/>
      <c r="F18" s="272"/>
    </row>
    <row r="19" spans="1:6" ht="15">
      <c r="A19" s="242" t="s">
        <v>6</v>
      </c>
      <c r="B19" s="273">
        <v>15</v>
      </c>
      <c r="C19" s="273">
        <v>16</v>
      </c>
      <c r="D19" s="264">
        <v>0.5</v>
      </c>
      <c r="E19" s="274">
        <v>15</v>
      </c>
      <c r="F19" s="275"/>
    </row>
    <row r="20" spans="1:8" ht="15">
      <c r="A20" s="247" t="s">
        <v>7</v>
      </c>
      <c r="B20" s="263">
        <v>15</v>
      </c>
      <c r="C20" s="273">
        <v>16</v>
      </c>
      <c r="D20" s="264">
        <v>0.5</v>
      </c>
      <c r="E20" s="274">
        <v>17</v>
      </c>
      <c r="F20" s="275"/>
      <c r="G20" s="215"/>
      <c r="H20" s="215"/>
    </row>
    <row r="21" spans="1:8" ht="15.75" thickBot="1">
      <c r="A21" s="248" t="s">
        <v>9</v>
      </c>
      <c r="B21" s="276">
        <v>15</v>
      </c>
      <c r="C21" s="277">
        <v>11</v>
      </c>
      <c r="D21" s="278">
        <v>0.5</v>
      </c>
      <c r="E21" s="279">
        <v>14</v>
      </c>
      <c r="F21" s="280"/>
      <c r="G21" s="215"/>
      <c r="H21" s="215"/>
    </row>
    <row r="22" spans="1:6" ht="16.5" thickBot="1">
      <c r="A22" s="281" t="s">
        <v>0</v>
      </c>
      <c r="B22" s="278">
        <f>SUM(B9:B21)</f>
        <v>90</v>
      </c>
      <c r="C22" s="282">
        <f>SUM(C8:C21)</f>
        <v>81</v>
      </c>
      <c r="D22" s="282">
        <f>SUM(D8:D21)</f>
        <v>3</v>
      </c>
      <c r="E22" s="282">
        <f>SUM(E9:E21)</f>
        <v>86</v>
      </c>
      <c r="F22" s="282">
        <f>SUM(F9:F21)</f>
        <v>0</v>
      </c>
    </row>
    <row r="23" ht="15.75" customHeight="1">
      <c r="A23" s="283"/>
    </row>
    <row r="24" ht="15.75" customHeight="1">
      <c r="A24" s="283"/>
    </row>
    <row r="25" ht="15.75" customHeight="1">
      <c r="A25" s="283"/>
    </row>
    <row r="26" ht="18">
      <c r="A26" s="226" t="s">
        <v>82</v>
      </c>
    </row>
    <row r="27" ht="18.75">
      <c r="A27" s="227" t="s">
        <v>161</v>
      </c>
    </row>
    <row r="28" ht="13.5" thickBot="1"/>
    <row r="29" spans="3:6" ht="13.5" thickBot="1">
      <c r="C29" s="190"/>
      <c r="D29" s="190"/>
      <c r="E29" s="692" t="s">
        <v>196</v>
      </c>
      <c r="F29" s="693"/>
    </row>
    <row r="30" spans="1:6" ht="16.5" thickBot="1">
      <c r="A30" s="229" t="s">
        <v>1</v>
      </c>
      <c r="B30" s="230" t="s">
        <v>198</v>
      </c>
      <c r="C30" s="720" t="s">
        <v>185</v>
      </c>
      <c r="D30" s="719"/>
      <c r="E30" s="685" t="s">
        <v>127</v>
      </c>
      <c r="F30" s="686"/>
    </row>
    <row r="31" spans="1:6" ht="16.5" thickBot="1">
      <c r="A31" s="284"/>
      <c r="B31" s="285"/>
      <c r="C31" s="229" t="s">
        <v>2</v>
      </c>
      <c r="D31" s="233" t="s">
        <v>3</v>
      </c>
      <c r="E31" s="234" t="s">
        <v>2</v>
      </c>
      <c r="F31" s="235" t="s">
        <v>3</v>
      </c>
    </row>
    <row r="32" spans="1:6" ht="15.75">
      <c r="A32" s="241" t="s">
        <v>177</v>
      </c>
      <c r="B32" s="238"/>
      <c r="C32" s="286"/>
      <c r="D32" s="286"/>
      <c r="E32" s="287"/>
      <c r="F32" s="288"/>
    </row>
    <row r="33" spans="1:6" ht="15.75">
      <c r="A33" s="270"/>
      <c r="B33" s="250"/>
      <c r="C33" s="317"/>
      <c r="D33" s="317"/>
      <c r="E33" s="293"/>
      <c r="F33" s="574"/>
    </row>
    <row r="34" spans="1:6" ht="15">
      <c r="A34" s="242" t="s">
        <v>6</v>
      </c>
      <c r="B34" s="264">
        <v>50</v>
      </c>
      <c r="C34" s="289">
        <v>49</v>
      </c>
      <c r="D34" s="289">
        <v>1</v>
      </c>
      <c r="E34" s="290">
        <v>46</v>
      </c>
      <c r="F34" s="290"/>
    </row>
    <row r="35" spans="1:6" ht="15.75" thickBot="1">
      <c r="A35" s="242"/>
      <c r="B35" s="264"/>
      <c r="C35" s="289"/>
      <c r="D35" s="289"/>
      <c r="E35" s="290"/>
      <c r="F35" s="290"/>
    </row>
    <row r="36" spans="1:6" ht="15.75">
      <c r="A36" s="241" t="s">
        <v>178</v>
      </c>
      <c r="B36" s="264"/>
      <c r="C36" s="289"/>
      <c r="D36" s="289"/>
      <c r="E36" s="290"/>
      <c r="F36" s="290"/>
    </row>
    <row r="37" spans="1:8" ht="15">
      <c r="A37" s="242" t="s">
        <v>7</v>
      </c>
      <c r="B37" s="264">
        <v>30</v>
      </c>
      <c r="C37" s="289">
        <v>25</v>
      </c>
      <c r="D37" s="289">
        <v>1</v>
      </c>
      <c r="E37" s="290">
        <v>30</v>
      </c>
      <c r="F37" s="290"/>
      <c r="G37" s="215"/>
      <c r="H37" s="215"/>
    </row>
    <row r="38" spans="1:8" ht="15">
      <c r="A38" s="291" t="s">
        <v>9</v>
      </c>
      <c r="B38" s="250">
        <v>30</v>
      </c>
      <c r="C38" s="292">
        <v>30</v>
      </c>
      <c r="D38" s="292">
        <v>1</v>
      </c>
      <c r="E38" s="293">
        <v>25</v>
      </c>
      <c r="F38" s="293"/>
      <c r="G38" s="215"/>
      <c r="H38" s="215"/>
    </row>
    <row r="39" spans="1:6" ht="15.75">
      <c r="A39" s="251" t="s">
        <v>126</v>
      </c>
      <c r="B39" s="254"/>
      <c r="C39" s="294"/>
      <c r="D39" s="294"/>
      <c r="E39" s="295"/>
      <c r="F39" s="295"/>
    </row>
    <row r="40" spans="1:8" ht="15">
      <c r="A40" s="296" t="s">
        <v>7</v>
      </c>
      <c r="B40" s="292">
        <v>20</v>
      </c>
      <c r="C40" s="292">
        <v>16</v>
      </c>
      <c r="D40" s="292">
        <v>1</v>
      </c>
      <c r="E40" s="293">
        <v>16</v>
      </c>
      <c r="F40" s="293"/>
      <c r="G40" s="215"/>
      <c r="H40" s="215"/>
    </row>
    <row r="41" spans="1:8" ht="15.75" thickBot="1">
      <c r="A41" s="297" t="s">
        <v>9</v>
      </c>
      <c r="B41" s="298">
        <v>20</v>
      </c>
      <c r="C41" s="298">
        <v>20</v>
      </c>
      <c r="D41" s="299">
        <v>1</v>
      </c>
      <c r="E41" s="300">
        <v>17</v>
      </c>
      <c r="F41" s="301"/>
      <c r="G41" s="215"/>
      <c r="H41" s="215"/>
    </row>
    <row r="42" spans="1:6" ht="16.5" thickBot="1">
      <c r="A42" s="302" t="s">
        <v>0</v>
      </c>
      <c r="B42" s="278">
        <f>SUM(B32:B41)</f>
        <v>150</v>
      </c>
      <c r="C42" s="282">
        <f>SUM(C32:C41)</f>
        <v>140</v>
      </c>
      <c r="D42" s="282">
        <f>SUM(D32:D41)</f>
        <v>5</v>
      </c>
      <c r="E42" s="282">
        <f>SUM(E32:E41)</f>
        <v>134</v>
      </c>
      <c r="F42" s="282">
        <f>SUM(F32:F41)</f>
        <v>0</v>
      </c>
    </row>
    <row r="43" ht="15.75" customHeight="1"/>
    <row r="44" ht="15.75" customHeight="1"/>
    <row r="45" ht="15.75" customHeight="1"/>
    <row r="46" ht="18">
      <c r="A46" s="226" t="s">
        <v>83</v>
      </c>
    </row>
    <row r="47" ht="19.5" thickBot="1">
      <c r="A47" s="227" t="s">
        <v>172</v>
      </c>
    </row>
    <row r="48" spans="3:6" ht="13.5" thickBot="1">
      <c r="C48" s="190"/>
      <c r="D48" s="190"/>
      <c r="E48" s="692" t="s">
        <v>196</v>
      </c>
      <c r="F48" s="693"/>
    </row>
    <row r="49" spans="1:6" ht="16.5" thickBot="1">
      <c r="A49" s="241" t="s">
        <v>1</v>
      </c>
      <c r="B49" s="622" t="s">
        <v>198</v>
      </c>
      <c r="C49" s="685" t="s">
        <v>185</v>
      </c>
      <c r="D49" s="719"/>
      <c r="E49" s="685" t="s">
        <v>127</v>
      </c>
      <c r="F49" s="686"/>
    </row>
    <row r="50" spans="1:6" ht="16.5" thickBot="1">
      <c r="A50" s="229"/>
      <c r="B50" s="303"/>
      <c r="C50" s="229" t="s">
        <v>2</v>
      </c>
      <c r="D50" s="233" t="s">
        <v>3</v>
      </c>
      <c r="E50" s="234" t="s">
        <v>2</v>
      </c>
      <c r="F50" s="235" t="s">
        <v>3</v>
      </c>
    </row>
    <row r="51" spans="1:6" ht="15.75">
      <c r="A51" s="304" t="s">
        <v>99</v>
      </c>
      <c r="B51" s="305"/>
      <c r="C51" s="306"/>
      <c r="D51" s="306"/>
      <c r="E51" s="307"/>
      <c r="F51" s="306"/>
    </row>
    <row r="52" spans="1:6" ht="15">
      <c r="A52" s="242" t="s">
        <v>6</v>
      </c>
      <c r="B52" s="263">
        <v>15</v>
      </c>
      <c r="C52" s="308">
        <v>9</v>
      </c>
      <c r="D52" s="309">
        <v>0.5</v>
      </c>
      <c r="E52" s="310">
        <v>11</v>
      </c>
      <c r="F52" s="309"/>
    </row>
    <row r="53" spans="1:8" ht="15">
      <c r="A53" s="311" t="s">
        <v>100</v>
      </c>
      <c r="B53" s="258">
        <v>15</v>
      </c>
      <c r="C53" s="309">
        <v>15</v>
      </c>
      <c r="D53" s="308">
        <v>0.5</v>
      </c>
      <c r="E53" s="312">
        <v>10</v>
      </c>
      <c r="F53" s="308"/>
      <c r="G53" s="215"/>
      <c r="H53" s="215"/>
    </row>
    <row r="54" spans="1:8" ht="15">
      <c r="A54" s="313" t="s">
        <v>101</v>
      </c>
      <c r="B54" s="266">
        <v>15</v>
      </c>
      <c r="C54" s="314">
        <v>14</v>
      </c>
      <c r="D54" s="315">
        <v>0.5</v>
      </c>
      <c r="E54" s="316">
        <v>15</v>
      </c>
      <c r="F54" s="315"/>
      <c r="G54" s="215"/>
      <c r="H54" s="215"/>
    </row>
    <row r="55" spans="1:6" ht="15.75">
      <c r="A55" s="270" t="s">
        <v>102</v>
      </c>
      <c r="B55" s="292"/>
      <c r="C55" s="292"/>
      <c r="D55" s="317"/>
      <c r="E55" s="293"/>
      <c r="F55" s="317"/>
    </row>
    <row r="56" spans="1:6" ht="15">
      <c r="A56" s="242" t="s">
        <v>6</v>
      </c>
      <c r="B56" s="244"/>
      <c r="C56" s="244"/>
      <c r="D56" s="318"/>
      <c r="E56" s="246"/>
      <c r="F56" s="318"/>
    </row>
    <row r="57" spans="1:6" ht="15">
      <c r="A57" s="311" t="s">
        <v>100</v>
      </c>
      <c r="B57" s="244"/>
      <c r="C57" s="319"/>
      <c r="D57" s="319"/>
      <c r="E57" s="320"/>
      <c r="F57" s="319"/>
    </row>
    <row r="58" spans="1:6" ht="15">
      <c r="A58" s="313" t="s">
        <v>101</v>
      </c>
      <c r="B58" s="244"/>
      <c r="C58" s="559"/>
      <c r="D58" s="560"/>
      <c r="E58" s="320"/>
      <c r="F58" s="319"/>
    </row>
    <row r="59" spans="1:6" ht="15.75">
      <c r="A59" s="321" t="s">
        <v>103</v>
      </c>
      <c r="B59" s="294"/>
      <c r="C59" s="322"/>
      <c r="D59" s="323"/>
      <c r="E59" s="324"/>
      <c r="F59" s="323"/>
    </row>
    <row r="60" spans="1:6" ht="15">
      <c r="A60" s="242" t="s">
        <v>6</v>
      </c>
      <c r="B60" s="325">
        <v>15</v>
      </c>
      <c r="C60" s="326">
        <v>8</v>
      </c>
      <c r="D60" s="327">
        <v>0.5</v>
      </c>
      <c r="E60" s="328">
        <v>9</v>
      </c>
      <c r="F60" s="327"/>
    </row>
    <row r="61" spans="1:8" ht="15">
      <c r="A61" s="311" t="s">
        <v>100</v>
      </c>
      <c r="B61" s="292">
        <v>15</v>
      </c>
      <c r="C61" s="326">
        <v>13</v>
      </c>
      <c r="D61" s="327">
        <v>0.5</v>
      </c>
      <c r="E61" s="330">
        <v>9</v>
      </c>
      <c r="F61" s="329"/>
      <c r="G61" s="215"/>
      <c r="H61" s="215"/>
    </row>
    <row r="62" spans="1:8" ht="15.75" thickBot="1">
      <c r="A62" s="331" t="s">
        <v>101</v>
      </c>
      <c r="B62" s="298">
        <v>15</v>
      </c>
      <c r="C62" s="332">
        <v>12</v>
      </c>
      <c r="D62" s="333">
        <v>0.5</v>
      </c>
      <c r="E62" s="334">
        <v>13</v>
      </c>
      <c r="F62" s="335"/>
      <c r="G62" s="215"/>
      <c r="H62" s="215"/>
    </row>
    <row r="63" spans="1:6" ht="16.5" thickBot="1">
      <c r="A63" s="336" t="s">
        <v>0</v>
      </c>
      <c r="B63" s="277">
        <f>SUM(B51:B62)</f>
        <v>90</v>
      </c>
      <c r="C63" s="282">
        <f>SUM(C51:C62)</f>
        <v>71</v>
      </c>
      <c r="D63" s="282">
        <f>SUM(D51:D62)</f>
        <v>3</v>
      </c>
      <c r="E63" s="282">
        <f>SUM(E51:E62)</f>
        <v>67</v>
      </c>
      <c r="F63" s="282">
        <f>SUM(F51:F62)</f>
        <v>0</v>
      </c>
    </row>
    <row r="64" spans="1:4" ht="15">
      <c r="A64" s="228"/>
      <c r="B64" s="228"/>
      <c r="C64" s="228"/>
      <c r="D64" s="228"/>
    </row>
  </sheetData>
  <sheetProtection/>
  <mergeCells count="9">
    <mergeCell ref="E6:F6"/>
    <mergeCell ref="C7:D7"/>
    <mergeCell ref="E29:F29"/>
    <mergeCell ref="C49:D49"/>
    <mergeCell ref="E48:F48"/>
    <mergeCell ref="E49:F49"/>
    <mergeCell ref="C30:D30"/>
    <mergeCell ref="E30:F30"/>
    <mergeCell ref="E7:F7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31"/>
  <sheetViews>
    <sheetView zoomScaleSheetLayoutView="100" zoomScalePageLayoutView="0" workbookViewId="0" topLeftCell="A1">
      <pane xSplit="1" topLeftCell="C1" activePane="topRight" state="frozen"/>
      <selection pane="topLeft" activeCell="A4" sqref="A4"/>
      <selection pane="topRight" activeCell="A3" sqref="A3"/>
    </sheetView>
  </sheetViews>
  <sheetFormatPr defaultColWidth="11.421875" defaultRowHeight="12.75"/>
  <cols>
    <col min="1" max="1" width="42.140625" style="4" customWidth="1"/>
    <col min="2" max="2" width="9.00390625" style="4" customWidth="1"/>
    <col min="3" max="3" width="8.8515625" style="4" customWidth="1"/>
    <col min="4" max="4" width="7.421875" style="4" customWidth="1"/>
    <col min="5" max="5" width="7.00390625" style="4" customWidth="1"/>
    <col min="6" max="6" width="7.140625" style="4" bestFit="1" customWidth="1"/>
    <col min="7" max="7" width="7.00390625" style="4" customWidth="1"/>
    <col min="8" max="8" width="11.421875" style="10" customWidth="1"/>
    <col min="9" max="16384" width="11.421875" style="4" customWidth="1"/>
  </cols>
  <sheetData>
    <row r="1" spans="2:6" ht="137.25" customHeight="1">
      <c r="B1" s="687"/>
      <c r="C1" s="687"/>
      <c r="D1" s="187"/>
      <c r="E1" s="187"/>
      <c r="F1" s="187"/>
    </row>
    <row r="2" ht="15.75">
      <c r="A2" s="188" t="s">
        <v>63</v>
      </c>
    </row>
    <row r="3" ht="15">
      <c r="A3" s="189" t="s">
        <v>162</v>
      </c>
    </row>
    <row r="4" ht="72.75" customHeight="1" thickBot="1">
      <c r="A4" s="189"/>
    </row>
    <row r="5" spans="4:7" ht="19.5" customHeight="1" thickBot="1">
      <c r="D5" s="190"/>
      <c r="E5" s="190"/>
      <c r="F5" s="692" t="s">
        <v>196</v>
      </c>
      <c r="G5" s="693"/>
    </row>
    <row r="6" spans="1:7" ht="13.5" thickBot="1">
      <c r="A6" s="191" t="s">
        <v>1</v>
      </c>
      <c r="B6" s="192" t="s">
        <v>140</v>
      </c>
      <c r="C6" s="192" t="s">
        <v>198</v>
      </c>
      <c r="D6" s="688" t="s">
        <v>185</v>
      </c>
      <c r="E6" s="689"/>
      <c r="F6" s="685" t="s">
        <v>127</v>
      </c>
      <c r="G6" s="686"/>
    </row>
    <row r="7" spans="1:7" ht="13.5" thickBot="1">
      <c r="A7" s="191"/>
      <c r="B7" s="194"/>
      <c r="C7" s="194"/>
      <c r="D7" s="582" t="s">
        <v>2</v>
      </c>
      <c r="E7" s="582" t="s">
        <v>3</v>
      </c>
      <c r="F7" s="671" t="s">
        <v>2</v>
      </c>
      <c r="G7" s="672" t="s">
        <v>3</v>
      </c>
    </row>
    <row r="8" spans="1:7" ht="12.75">
      <c r="A8" s="191" t="s">
        <v>22</v>
      </c>
      <c r="B8" s="192">
        <v>16</v>
      </c>
      <c r="C8" s="192">
        <v>10</v>
      </c>
      <c r="D8" s="196">
        <v>8</v>
      </c>
      <c r="E8" s="666">
        <v>1</v>
      </c>
      <c r="F8" s="196">
        <v>10</v>
      </c>
      <c r="G8" s="196"/>
    </row>
    <row r="9" spans="1:7" ht="12.75">
      <c r="A9" s="197" t="s">
        <v>64</v>
      </c>
      <c r="B9" s="198"/>
      <c r="C9" s="198"/>
      <c r="D9" s="199"/>
      <c r="E9" s="667"/>
      <c r="F9" s="199"/>
      <c r="G9" s="199"/>
    </row>
    <row r="10" spans="1:7" ht="12.75">
      <c r="A10" s="200" t="s">
        <v>12</v>
      </c>
      <c r="B10" s="201"/>
      <c r="C10" s="201"/>
      <c r="D10" s="202"/>
      <c r="E10" s="207"/>
      <c r="F10" s="202"/>
      <c r="G10" s="202"/>
    </row>
    <row r="11" spans="1:9" ht="12.75">
      <c r="A11" s="203" t="s">
        <v>65</v>
      </c>
      <c r="B11" s="204">
        <v>8</v>
      </c>
      <c r="C11" s="204">
        <v>8</v>
      </c>
      <c r="D11" s="202">
        <v>4</v>
      </c>
      <c r="E11" s="725">
        <v>3</v>
      </c>
      <c r="F11" s="202">
        <v>6</v>
      </c>
      <c r="G11" s="722"/>
      <c r="I11" s="721"/>
    </row>
    <row r="12" spans="1:9" ht="12.75">
      <c r="A12" s="203" t="s">
        <v>66</v>
      </c>
      <c r="B12" s="204">
        <v>8</v>
      </c>
      <c r="C12" s="204">
        <v>8</v>
      </c>
      <c r="D12" s="205">
        <v>5</v>
      </c>
      <c r="E12" s="726"/>
      <c r="F12" s="205">
        <v>5</v>
      </c>
      <c r="G12" s="723"/>
      <c r="I12" s="721"/>
    </row>
    <row r="13" spans="1:7" ht="12.75">
      <c r="A13" s="206" t="s">
        <v>67</v>
      </c>
      <c r="B13" s="207">
        <v>8</v>
      </c>
      <c r="C13" s="207">
        <v>8</v>
      </c>
      <c r="D13" s="202">
        <v>9</v>
      </c>
      <c r="E13" s="726"/>
      <c r="F13" s="202">
        <v>6</v>
      </c>
      <c r="G13" s="723"/>
    </row>
    <row r="14" spans="1:9" ht="12.75">
      <c r="A14" s="208" t="s">
        <v>68</v>
      </c>
      <c r="B14" s="209">
        <v>8</v>
      </c>
      <c r="C14" s="209">
        <v>8</v>
      </c>
      <c r="D14" s="210">
        <v>6</v>
      </c>
      <c r="E14" s="726"/>
      <c r="F14" s="210">
        <v>7</v>
      </c>
      <c r="G14" s="723"/>
      <c r="I14" s="721"/>
    </row>
    <row r="15" spans="1:9" ht="12.75">
      <c r="A15" s="203" t="s">
        <v>180</v>
      </c>
      <c r="B15" s="204">
        <v>8</v>
      </c>
      <c r="C15" s="204">
        <v>8</v>
      </c>
      <c r="D15" s="205">
        <v>7</v>
      </c>
      <c r="E15" s="726"/>
      <c r="F15" s="205">
        <v>7</v>
      </c>
      <c r="G15" s="723"/>
      <c r="I15" s="721"/>
    </row>
    <row r="16" spans="1:9" ht="12.75">
      <c r="A16" s="203" t="s">
        <v>181</v>
      </c>
      <c r="B16" s="211">
        <v>8</v>
      </c>
      <c r="C16" s="211">
        <v>8</v>
      </c>
      <c r="D16" s="212">
        <v>6</v>
      </c>
      <c r="E16" s="727"/>
      <c r="F16" s="212">
        <v>6</v>
      </c>
      <c r="G16" s="729"/>
      <c r="I16" s="721"/>
    </row>
    <row r="17" spans="1:7" ht="12.75">
      <c r="A17" s="213" t="s">
        <v>13</v>
      </c>
      <c r="B17" s="211"/>
      <c r="C17" s="211"/>
      <c r="D17" s="212"/>
      <c r="E17" s="668"/>
      <c r="F17" s="212"/>
      <c r="G17" s="212"/>
    </row>
    <row r="18" spans="1:10" ht="12.75">
      <c r="A18" s="206" t="s">
        <v>65</v>
      </c>
      <c r="B18" s="211">
        <v>8</v>
      </c>
      <c r="C18" s="211">
        <v>8</v>
      </c>
      <c r="D18" s="214">
        <v>4</v>
      </c>
      <c r="E18" s="725">
        <v>3</v>
      </c>
      <c r="F18" s="211">
        <v>2</v>
      </c>
      <c r="G18" s="722"/>
      <c r="I18" s="215"/>
      <c r="J18" s="215"/>
    </row>
    <row r="19" spans="1:10" ht="12.75">
      <c r="A19" s="208" t="s">
        <v>66</v>
      </c>
      <c r="B19" s="209">
        <v>8</v>
      </c>
      <c r="C19" s="209">
        <v>8</v>
      </c>
      <c r="D19" s="210">
        <v>5</v>
      </c>
      <c r="E19" s="726"/>
      <c r="F19" s="210">
        <v>6</v>
      </c>
      <c r="G19" s="723"/>
      <c r="I19" s="215"/>
      <c r="J19" s="215"/>
    </row>
    <row r="20" spans="1:10" ht="12.75">
      <c r="A20" s="203" t="s">
        <v>67</v>
      </c>
      <c r="B20" s="216">
        <v>8</v>
      </c>
      <c r="C20" s="216">
        <v>8</v>
      </c>
      <c r="D20" s="214">
        <v>5</v>
      </c>
      <c r="E20" s="726"/>
      <c r="F20" s="211">
        <v>10</v>
      </c>
      <c r="G20" s="723"/>
      <c r="I20" s="215"/>
      <c r="J20" s="215"/>
    </row>
    <row r="21" spans="1:10" ht="12.75">
      <c r="A21" s="208" t="s">
        <v>68</v>
      </c>
      <c r="B21" s="209">
        <v>8</v>
      </c>
      <c r="C21" s="209">
        <v>8</v>
      </c>
      <c r="D21" s="210">
        <v>7</v>
      </c>
      <c r="E21" s="726"/>
      <c r="F21" s="210">
        <v>6</v>
      </c>
      <c r="G21" s="723"/>
      <c r="I21" s="215"/>
      <c r="J21" s="215"/>
    </row>
    <row r="22" spans="1:10" ht="12.75">
      <c r="A22" s="203" t="s">
        <v>180</v>
      </c>
      <c r="B22" s="216">
        <v>8</v>
      </c>
      <c r="C22" s="216">
        <v>8</v>
      </c>
      <c r="D22" s="205">
        <v>7</v>
      </c>
      <c r="E22" s="726"/>
      <c r="F22" s="205">
        <v>7</v>
      </c>
      <c r="G22" s="723"/>
      <c r="I22" s="215"/>
      <c r="J22" s="215"/>
    </row>
    <row r="23" spans="1:10" ht="12.75">
      <c r="A23" s="203" t="s">
        <v>181</v>
      </c>
      <c r="B23" s="217">
        <v>8</v>
      </c>
      <c r="C23" s="217">
        <v>8</v>
      </c>
      <c r="D23" s="218">
        <v>8</v>
      </c>
      <c r="E23" s="728"/>
      <c r="F23" s="218">
        <v>7</v>
      </c>
      <c r="G23" s="724"/>
      <c r="I23" s="215"/>
      <c r="J23" s="215"/>
    </row>
    <row r="24" spans="1:7" ht="12.75">
      <c r="A24" s="219" t="s">
        <v>69</v>
      </c>
      <c r="B24" s="204"/>
      <c r="C24" s="204"/>
      <c r="D24" s="220"/>
      <c r="E24" s="422"/>
      <c r="F24" s="220"/>
      <c r="G24" s="220"/>
    </row>
    <row r="25" spans="1:7" ht="12.75">
      <c r="A25" s="221" t="s">
        <v>70</v>
      </c>
      <c r="B25" s="201">
        <v>16</v>
      </c>
      <c r="C25" s="201">
        <v>20</v>
      </c>
      <c r="D25" s="202">
        <v>6</v>
      </c>
      <c r="E25" s="207">
        <v>1</v>
      </c>
      <c r="F25" s="202">
        <v>8</v>
      </c>
      <c r="G25" s="202"/>
    </row>
    <row r="26" spans="1:7" ht="12.75">
      <c r="A26" s="221" t="s">
        <v>71</v>
      </c>
      <c r="B26" s="201">
        <v>16</v>
      </c>
      <c r="C26" s="201">
        <v>20</v>
      </c>
      <c r="D26" s="202">
        <v>12</v>
      </c>
      <c r="E26" s="207">
        <v>1</v>
      </c>
      <c r="F26" s="202">
        <v>8</v>
      </c>
      <c r="G26" s="202"/>
    </row>
    <row r="27" spans="1:7" ht="12.75">
      <c r="A27" s="221" t="s">
        <v>72</v>
      </c>
      <c r="B27" s="201">
        <v>16</v>
      </c>
      <c r="C27" s="201">
        <v>20</v>
      </c>
      <c r="D27" s="202">
        <v>11</v>
      </c>
      <c r="E27" s="207">
        <v>1</v>
      </c>
      <c r="F27" s="202">
        <v>12</v>
      </c>
      <c r="G27" s="202"/>
    </row>
    <row r="28" spans="1:7" ht="13.5" thickBot="1">
      <c r="A28" s="222" t="s">
        <v>73</v>
      </c>
      <c r="B28" s="204">
        <v>16</v>
      </c>
      <c r="C28" s="204">
        <v>16</v>
      </c>
      <c r="D28" s="205">
        <v>16</v>
      </c>
      <c r="E28" s="669">
        <v>1</v>
      </c>
      <c r="F28" s="205">
        <v>13</v>
      </c>
      <c r="G28" s="223"/>
    </row>
    <row r="29" spans="1:7" ht="13.5" thickBot="1">
      <c r="A29" s="224" t="s">
        <v>0</v>
      </c>
      <c r="B29" s="193">
        <f aca="true" t="shared" si="0" ref="B29:G29">SUM(B8:B28)</f>
        <v>176</v>
      </c>
      <c r="C29" s="193">
        <f t="shared" si="0"/>
        <v>182</v>
      </c>
      <c r="D29" s="225">
        <f t="shared" si="0"/>
        <v>126</v>
      </c>
      <c r="E29" s="670">
        <f t="shared" si="0"/>
        <v>11</v>
      </c>
      <c r="F29" s="374">
        <f t="shared" si="0"/>
        <v>126</v>
      </c>
      <c r="G29" s="225">
        <f t="shared" si="0"/>
        <v>0</v>
      </c>
    </row>
    <row r="30" ht="13.5" thickBot="1"/>
    <row r="31" ht="16.5" thickBot="1">
      <c r="A31" s="2" t="s">
        <v>139</v>
      </c>
    </row>
  </sheetData>
  <sheetProtection/>
  <mergeCells count="10">
    <mergeCell ref="G18:G23"/>
    <mergeCell ref="E11:E16"/>
    <mergeCell ref="E18:E23"/>
    <mergeCell ref="G11:G16"/>
    <mergeCell ref="I11:I12"/>
    <mergeCell ref="I14:I16"/>
    <mergeCell ref="F6:G6"/>
    <mergeCell ref="D6:E6"/>
    <mergeCell ref="F5:G5"/>
    <mergeCell ref="B1:C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F64"/>
  <sheetViews>
    <sheetView zoomScale="120" zoomScaleNormal="120" zoomScaleSheetLayoutView="100" zoomScalePageLayoutView="120" workbookViewId="0" topLeftCell="A1">
      <selection activeCell="V39" sqref="V39"/>
    </sheetView>
  </sheetViews>
  <sheetFormatPr defaultColWidth="0.2890625" defaultRowHeight="12.75"/>
  <cols>
    <col min="1" max="1" width="35.8515625" style="4" customWidth="1"/>
    <col min="2" max="2" width="9.8515625" style="4" customWidth="1"/>
    <col min="3" max="3" width="8.00390625" style="4" customWidth="1"/>
    <col min="4" max="4" width="5.28125" style="4" customWidth="1"/>
    <col min="5" max="5" width="7.57421875" style="4" customWidth="1"/>
    <col min="6" max="6" width="8.00390625" style="4" customWidth="1"/>
    <col min="7" max="16384" width="0.2890625" style="4" customWidth="1"/>
  </cols>
  <sheetData>
    <row r="1" spans="2:6" ht="140.25" customHeight="1">
      <c r="B1" s="687"/>
      <c r="C1" s="687"/>
      <c r="D1" s="687"/>
      <c r="E1" s="687"/>
      <c r="F1" s="687"/>
    </row>
    <row r="2" ht="19.5" customHeight="1">
      <c r="A2" s="188" t="s">
        <v>159</v>
      </c>
    </row>
    <row r="3" ht="19.5" customHeight="1">
      <c r="A3" s="189" t="s">
        <v>160</v>
      </c>
    </row>
    <row r="4" ht="45.75" customHeight="1" thickBot="1">
      <c r="A4" s="189"/>
    </row>
    <row r="5" spans="3:6" ht="18.75" customHeight="1" thickBot="1">
      <c r="C5" s="190"/>
      <c r="D5" s="190"/>
      <c r="E5" s="683" t="s">
        <v>196</v>
      </c>
      <c r="F5" s="684"/>
    </row>
    <row r="6" spans="1:6" ht="13.5" thickBot="1">
      <c r="A6" s="531" t="s">
        <v>1</v>
      </c>
      <c r="B6" s="690" t="s">
        <v>195</v>
      </c>
      <c r="C6" s="688" t="s">
        <v>185</v>
      </c>
      <c r="D6" s="689"/>
      <c r="E6" s="685" t="s">
        <v>127</v>
      </c>
      <c r="F6" s="686"/>
    </row>
    <row r="7" spans="1:6" ht="13.5" thickBot="1">
      <c r="A7" s="532"/>
      <c r="B7" s="691"/>
      <c r="C7" s="533" t="s">
        <v>2</v>
      </c>
      <c r="D7" s="464" t="s">
        <v>3</v>
      </c>
      <c r="E7" s="416" t="s">
        <v>2</v>
      </c>
      <c r="F7" s="415" t="s">
        <v>3</v>
      </c>
    </row>
    <row r="8" spans="1:6" ht="13.5" thickBot="1">
      <c r="A8" s="341" t="s">
        <v>91</v>
      </c>
      <c r="B8" s="342">
        <v>24</v>
      </c>
      <c r="C8" s="535">
        <v>21</v>
      </c>
      <c r="D8" s="623">
        <v>1</v>
      </c>
      <c r="E8" s="537">
        <v>21</v>
      </c>
      <c r="F8" s="536"/>
    </row>
    <row r="9" spans="1:6" ht="12.75">
      <c r="A9" s="538" t="s">
        <v>11</v>
      </c>
      <c r="B9" s="539"/>
      <c r="C9" s="535"/>
      <c r="D9" s="510"/>
      <c r="E9" s="422"/>
      <c r="F9" s="343"/>
    </row>
    <row r="10" spans="1:6" ht="12.75">
      <c r="A10" s="540" t="s">
        <v>12</v>
      </c>
      <c r="B10" s="541">
        <v>10</v>
      </c>
      <c r="C10" s="542">
        <v>9</v>
      </c>
      <c r="D10" s="542">
        <v>1</v>
      </c>
      <c r="E10" s="542">
        <v>8</v>
      </c>
      <c r="F10" s="543"/>
    </row>
    <row r="11" spans="1:6" ht="13.5" thickBot="1">
      <c r="A11" s="544" t="s">
        <v>13</v>
      </c>
      <c r="B11" s="342">
        <v>10</v>
      </c>
      <c r="C11" s="422">
        <v>6</v>
      </c>
      <c r="D11" s="422">
        <v>1</v>
      </c>
      <c r="E11" s="422">
        <v>6</v>
      </c>
      <c r="F11" s="220"/>
    </row>
    <row r="12" spans="1:6" ht="12.75">
      <c r="A12" s="379" t="s">
        <v>131</v>
      </c>
      <c r="B12" s="380"/>
      <c r="C12" s="510"/>
      <c r="D12" s="510"/>
      <c r="E12" s="510"/>
      <c r="F12" s="343"/>
    </row>
    <row r="13" spans="1:6" ht="12.75">
      <c r="A13" s="349" t="s">
        <v>12</v>
      </c>
      <c r="B13" s="350">
        <v>12</v>
      </c>
      <c r="C13" s="396">
        <v>12</v>
      </c>
      <c r="D13" s="396">
        <v>1</v>
      </c>
      <c r="E13" s="396">
        <v>10</v>
      </c>
      <c r="F13" s="351"/>
    </row>
    <row r="14" spans="1:6" ht="13.5" thickBot="1">
      <c r="A14" s="465" t="s">
        <v>13</v>
      </c>
      <c r="B14" s="545">
        <v>12</v>
      </c>
      <c r="C14" s="515">
        <v>9</v>
      </c>
      <c r="D14" s="515">
        <v>1</v>
      </c>
      <c r="E14" s="515">
        <v>11</v>
      </c>
      <c r="F14" s="438"/>
    </row>
    <row r="15" spans="1:6" ht="12.75">
      <c r="A15" s="546" t="s">
        <v>105</v>
      </c>
      <c r="B15" s="342"/>
      <c r="C15" s="422"/>
      <c r="D15" s="422"/>
      <c r="E15" s="422"/>
      <c r="F15" s="220"/>
    </row>
    <row r="16" spans="1:6" ht="12.75">
      <c r="A16" s="540" t="s">
        <v>6</v>
      </c>
      <c r="B16" s="547">
        <v>15</v>
      </c>
      <c r="C16" s="542">
        <v>14</v>
      </c>
      <c r="D16" s="542">
        <v>1</v>
      </c>
      <c r="E16" s="542">
        <v>11</v>
      </c>
      <c r="F16" s="543"/>
    </row>
    <row r="17" spans="1:6" ht="12.75">
      <c r="A17" s="540" t="s">
        <v>7</v>
      </c>
      <c r="B17" s="541">
        <v>15</v>
      </c>
      <c r="C17" s="542">
        <v>15</v>
      </c>
      <c r="D17" s="542">
        <v>1</v>
      </c>
      <c r="E17" s="542">
        <v>15</v>
      </c>
      <c r="F17" s="543"/>
    </row>
    <row r="18" spans="1:6" ht="13.5" thickBot="1">
      <c r="A18" s="548" t="s">
        <v>106</v>
      </c>
      <c r="B18" s="342">
        <v>15</v>
      </c>
      <c r="C18" s="422">
        <v>12</v>
      </c>
      <c r="D18" s="422">
        <v>1</v>
      </c>
      <c r="E18" s="422">
        <v>15</v>
      </c>
      <c r="F18" s="220"/>
    </row>
    <row r="19" spans="1:6" ht="12.75">
      <c r="A19" s="546" t="s">
        <v>207</v>
      </c>
      <c r="B19" s="380"/>
      <c r="C19" s="510"/>
      <c r="D19" s="510"/>
      <c r="E19" s="510"/>
      <c r="F19" s="343"/>
    </row>
    <row r="20" spans="1:6" ht="12.75">
      <c r="A20" s="540" t="s">
        <v>6</v>
      </c>
      <c r="B20" s="541">
        <v>24</v>
      </c>
      <c r="C20" s="542">
        <v>24</v>
      </c>
      <c r="D20" s="542">
        <v>1</v>
      </c>
      <c r="E20" s="542">
        <v>23</v>
      </c>
      <c r="F20" s="543"/>
    </row>
    <row r="21" spans="1:6" ht="12.75">
      <c r="A21" s="540" t="s">
        <v>7</v>
      </c>
      <c r="B21" s="541">
        <v>30</v>
      </c>
      <c r="C21" s="542">
        <v>24</v>
      </c>
      <c r="D21" s="542">
        <v>1</v>
      </c>
      <c r="E21" s="542">
        <v>24</v>
      </c>
      <c r="F21" s="543"/>
    </row>
    <row r="22" spans="1:6" ht="13.5" thickBot="1">
      <c r="A22" s="544" t="s">
        <v>9</v>
      </c>
      <c r="B22" s="545">
        <v>30</v>
      </c>
      <c r="C22" s="422">
        <v>22</v>
      </c>
      <c r="D22" s="422">
        <v>1</v>
      </c>
      <c r="E22" s="422">
        <v>22</v>
      </c>
      <c r="F22" s="220"/>
    </row>
    <row r="23" spans="1:6" ht="12.75">
      <c r="A23" s="549" t="s">
        <v>74</v>
      </c>
      <c r="B23" s="527"/>
      <c r="C23" s="524"/>
      <c r="D23" s="524"/>
      <c r="E23" s="524"/>
      <c r="F23" s="523"/>
    </row>
    <row r="24" spans="1:6" ht="12.75">
      <c r="A24" s="349" t="s">
        <v>6</v>
      </c>
      <c r="B24" s="350">
        <v>20</v>
      </c>
      <c r="C24" s="396">
        <v>20</v>
      </c>
      <c r="D24" s="396">
        <v>1</v>
      </c>
      <c r="E24" s="396">
        <v>18</v>
      </c>
      <c r="F24" s="351"/>
    </row>
    <row r="25" spans="1:6" ht="12.75">
      <c r="A25" s="349" t="s">
        <v>7</v>
      </c>
      <c r="B25" s="350">
        <v>20</v>
      </c>
      <c r="C25" s="396">
        <v>20</v>
      </c>
      <c r="D25" s="396">
        <v>1</v>
      </c>
      <c r="E25" s="396">
        <v>20</v>
      </c>
      <c r="F25" s="351"/>
    </row>
    <row r="26" spans="1:6" ht="13.5" thickBot="1">
      <c r="A26" s="349" t="s">
        <v>79</v>
      </c>
      <c r="B26" s="350">
        <v>20</v>
      </c>
      <c r="C26" s="396">
        <v>21</v>
      </c>
      <c r="D26" s="396">
        <v>1</v>
      </c>
      <c r="E26" s="396">
        <v>20</v>
      </c>
      <c r="F26" s="351"/>
    </row>
    <row r="27" spans="1:6" ht="12.75">
      <c r="A27" s="379" t="s">
        <v>14</v>
      </c>
      <c r="B27" s="380"/>
      <c r="C27" s="343"/>
      <c r="D27" s="510"/>
      <c r="E27" s="343"/>
      <c r="F27" s="343"/>
    </row>
    <row r="28" spans="1:6" ht="13.5" thickBot="1">
      <c r="A28" s="465" t="s">
        <v>9</v>
      </c>
      <c r="B28" s="550"/>
      <c r="C28" s="551"/>
      <c r="D28" s="624"/>
      <c r="E28" s="461"/>
      <c r="F28" s="461"/>
    </row>
    <row r="29" spans="1:6" ht="12.75">
      <c r="A29" s="552" t="s">
        <v>129</v>
      </c>
      <c r="B29" s="522"/>
      <c r="C29" s="524"/>
      <c r="D29" s="524"/>
      <c r="E29" s="524"/>
      <c r="F29" s="523"/>
    </row>
    <row r="30" spans="1:6" ht="12.75">
      <c r="A30" s="349" t="s">
        <v>6</v>
      </c>
      <c r="B30" s="356">
        <v>12</v>
      </c>
      <c r="C30" s="396">
        <v>12</v>
      </c>
      <c r="D30" s="396">
        <v>1</v>
      </c>
      <c r="E30" s="396">
        <v>11</v>
      </c>
      <c r="F30" s="351"/>
    </row>
    <row r="31" spans="1:6" ht="12.75">
      <c r="A31" s="349" t="s">
        <v>7</v>
      </c>
      <c r="B31" s="356">
        <v>12</v>
      </c>
      <c r="C31" s="422">
        <v>11</v>
      </c>
      <c r="D31" s="422">
        <v>2</v>
      </c>
      <c r="E31" s="396">
        <v>12</v>
      </c>
      <c r="F31" s="351"/>
    </row>
    <row r="32" spans="1:6" ht="13.5" thickBot="1">
      <c r="A32" s="349" t="s">
        <v>79</v>
      </c>
      <c r="B32" s="466">
        <v>12</v>
      </c>
      <c r="C32" s="515">
        <v>12</v>
      </c>
      <c r="D32" s="515">
        <v>2</v>
      </c>
      <c r="E32" s="515">
        <v>12</v>
      </c>
      <c r="F32" s="438"/>
    </row>
    <row r="33" spans="1:6" ht="12.75">
      <c r="A33" s="576" t="s">
        <v>141</v>
      </c>
      <c r="B33" s="577">
        <v>24</v>
      </c>
      <c r="C33" s="578">
        <v>15</v>
      </c>
      <c r="D33" s="625">
        <v>1</v>
      </c>
      <c r="E33" s="523">
        <v>15</v>
      </c>
      <c r="F33" s="579"/>
    </row>
    <row r="34" spans="1:6" ht="12.75">
      <c r="A34" s="580" t="s">
        <v>183</v>
      </c>
      <c r="B34" s="581">
        <v>15</v>
      </c>
      <c r="C34" s="201">
        <v>14</v>
      </c>
      <c r="D34" s="201"/>
      <c r="E34" s="396">
        <v>15</v>
      </c>
      <c r="F34" s="627"/>
    </row>
    <row r="35" spans="1:6" ht="12.75">
      <c r="A35" s="596" t="s">
        <v>192</v>
      </c>
      <c r="B35" s="594"/>
      <c r="C35" s="211"/>
      <c r="D35" s="211"/>
      <c r="E35" s="216">
        <f>SUM(E33:E34)</f>
        <v>30</v>
      </c>
      <c r="F35" s="389">
        <f>SUM(F33:F34)</f>
        <v>0</v>
      </c>
    </row>
    <row r="36" spans="1:6" ht="12.75">
      <c r="A36" s="593"/>
      <c r="B36" s="594"/>
      <c r="C36" s="211"/>
      <c r="D36" s="211"/>
      <c r="E36" s="595"/>
      <c r="F36" s="628"/>
    </row>
    <row r="37" spans="1:6" ht="12.75">
      <c r="A37" s="580" t="s">
        <v>144</v>
      </c>
      <c r="B37" s="356">
        <v>24</v>
      </c>
      <c r="C37" s="597">
        <v>18</v>
      </c>
      <c r="D37" s="597">
        <v>1</v>
      </c>
      <c r="E37" s="396">
        <v>15</v>
      </c>
      <c r="F37" s="629"/>
    </row>
    <row r="38" spans="1:6" ht="12.75">
      <c r="A38" s="580" t="s">
        <v>208</v>
      </c>
      <c r="B38" s="411"/>
      <c r="C38" s="604"/>
      <c r="D38" s="604"/>
      <c r="E38" s="605">
        <v>12</v>
      </c>
      <c r="F38" s="630"/>
    </row>
    <row r="39" spans="1:6" ht="12.75">
      <c r="A39" s="598" t="s">
        <v>192</v>
      </c>
      <c r="B39" s="599">
        <v>15</v>
      </c>
      <c r="C39" s="600"/>
      <c r="D39" s="600"/>
      <c r="E39" s="427">
        <f>E37+E38</f>
        <v>27</v>
      </c>
      <c r="F39" s="354">
        <f>SUM(F36:F37)</f>
        <v>0</v>
      </c>
    </row>
    <row r="40" spans="1:6" ht="13.5" thickBot="1">
      <c r="A40" s="553" t="s">
        <v>0</v>
      </c>
      <c r="B40" s="508">
        <f>SUM(B8:B39)</f>
        <v>371</v>
      </c>
      <c r="C40" s="554">
        <f>SUM(C8:C39)</f>
        <v>311</v>
      </c>
      <c r="D40" s="626">
        <f>SUM(D8:D39)</f>
        <v>21</v>
      </c>
      <c r="E40" s="554">
        <f>SUM(E8:E32)+E35+E39</f>
        <v>316</v>
      </c>
      <c r="F40" s="631">
        <f>SUM(F8:F32)+F35+F39</f>
        <v>0</v>
      </c>
    </row>
    <row r="41" spans="1:2" ht="12.75">
      <c r="A41" s="1"/>
      <c r="B41" s="1"/>
    </row>
    <row r="42" spans="1:2" ht="13.5" thickBot="1">
      <c r="A42" s="1"/>
      <c r="B42" s="1"/>
    </row>
    <row r="43" spans="1:2" ht="16.5" thickBot="1">
      <c r="A43" s="555" t="s">
        <v>133</v>
      </c>
      <c r="B43" s="1"/>
    </row>
    <row r="46" spans="1:6" ht="15">
      <c r="A46" s="228"/>
      <c r="B46" s="7"/>
      <c r="C46" s="7"/>
      <c r="D46" s="7"/>
      <c r="E46" s="7"/>
      <c r="F46" s="7"/>
    </row>
    <row r="47" spans="1:6" ht="15">
      <c r="A47" s="228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228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.75">
      <c r="A51" s="439"/>
      <c r="B51" s="7"/>
      <c r="C51" s="7"/>
      <c r="D51" s="7"/>
      <c r="E51" s="7"/>
      <c r="F51" s="7"/>
    </row>
    <row r="52" spans="1:6" ht="15">
      <c r="A52" s="228"/>
      <c r="B52" s="7"/>
      <c r="C52" s="7"/>
      <c r="D52" s="7"/>
      <c r="E52" s="7"/>
      <c r="F52" s="7"/>
    </row>
    <row r="53" spans="1:6" ht="15">
      <c r="A53" s="228"/>
      <c r="B53" s="7"/>
      <c r="C53" s="7"/>
      <c r="D53" s="7"/>
      <c r="E53" s="7"/>
      <c r="F53" s="7"/>
    </row>
    <row r="54" spans="1:6" ht="15">
      <c r="A54" s="228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.75">
      <c r="A56" s="439"/>
      <c r="B56" s="7"/>
      <c r="C56" s="7"/>
      <c r="D56" s="7"/>
      <c r="E56" s="7"/>
      <c r="F56" s="7"/>
    </row>
    <row r="57" spans="1:6" ht="15">
      <c r="A57" s="228"/>
      <c r="B57" s="7"/>
      <c r="C57" s="7"/>
      <c r="D57" s="7"/>
      <c r="E57" s="7"/>
      <c r="F57" s="7"/>
    </row>
    <row r="58" spans="1:6" ht="15">
      <c r="A58" s="228"/>
      <c r="B58" s="7"/>
      <c r="C58" s="7"/>
      <c r="D58" s="7"/>
      <c r="E58" s="7"/>
      <c r="F58" s="7"/>
    </row>
    <row r="59" spans="1:6" ht="15">
      <c r="A59" s="228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62" spans="1:6" ht="15">
      <c r="A62" s="7"/>
      <c r="B62" s="7"/>
      <c r="C62" s="7"/>
      <c r="D62" s="7"/>
      <c r="E62" s="7"/>
      <c r="F62" s="7"/>
    </row>
    <row r="63" spans="1:6" ht="15">
      <c r="A63" s="7"/>
      <c r="B63" s="7"/>
      <c r="C63" s="7"/>
      <c r="D63" s="7"/>
      <c r="E63" s="7"/>
      <c r="F63" s="7"/>
    </row>
    <row r="64" spans="1:6" ht="15">
      <c r="A64" s="7"/>
      <c r="B64" s="7"/>
      <c r="C64" s="7"/>
      <c r="D64" s="7"/>
      <c r="E64" s="7"/>
      <c r="F64" s="7"/>
    </row>
  </sheetData>
  <sheetProtection/>
  <mergeCells count="5">
    <mergeCell ref="E5:F5"/>
    <mergeCell ref="E6:F6"/>
    <mergeCell ref="B1:F1"/>
    <mergeCell ref="C6:D6"/>
    <mergeCell ref="B6:B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F68"/>
  <sheetViews>
    <sheetView zoomScaleSheetLayoutView="100" workbookViewId="0" topLeftCell="A1">
      <pane xSplit="1" topLeftCell="B1" activePane="topRight" state="frozen"/>
      <selection pane="topLeft" activeCell="A5" sqref="A5"/>
      <selection pane="topRight" activeCell="I42" sqref="I42"/>
    </sheetView>
  </sheetViews>
  <sheetFormatPr defaultColWidth="11.421875" defaultRowHeight="12.75"/>
  <cols>
    <col min="1" max="1" width="34.7109375" style="4" bestFit="1" customWidth="1"/>
    <col min="2" max="4" width="7.7109375" style="4" customWidth="1"/>
    <col min="5" max="5" width="9.421875" style="4" customWidth="1"/>
    <col min="6" max="6" width="8.8515625" style="4" customWidth="1"/>
    <col min="7" max="16384" width="11.421875" style="4" customWidth="1"/>
  </cols>
  <sheetData>
    <row r="1" ht="147" customHeight="1"/>
    <row r="2" spans="1:2" ht="15.75">
      <c r="A2" s="188" t="s">
        <v>15</v>
      </c>
      <c r="B2" s="10"/>
    </row>
    <row r="3" spans="1:2" ht="15.75" thickBot="1">
      <c r="A3" s="189" t="s">
        <v>170</v>
      </c>
      <c r="B3" s="10"/>
    </row>
    <row r="4" spans="3:6" ht="13.5" thickBot="1">
      <c r="C4" s="190"/>
      <c r="D4" s="190"/>
      <c r="E4" s="692" t="s">
        <v>196</v>
      </c>
      <c r="F4" s="693"/>
    </row>
    <row r="5" spans="1:6" ht="13.5" thickBot="1">
      <c r="A5" s="509" t="s">
        <v>1</v>
      </c>
      <c r="B5" s="695" t="s">
        <v>195</v>
      </c>
      <c r="C5" s="688" t="s">
        <v>185</v>
      </c>
      <c r="D5" s="694"/>
      <c r="E5" s="685" t="s">
        <v>127</v>
      </c>
      <c r="F5" s="686"/>
    </row>
    <row r="6" spans="1:6" ht="13.5" thickBot="1">
      <c r="A6" s="485"/>
      <c r="B6" s="696"/>
      <c r="C6" s="489" t="s">
        <v>2</v>
      </c>
      <c r="D6" s="489" t="s">
        <v>3</v>
      </c>
      <c r="E6" s="416" t="s">
        <v>2</v>
      </c>
      <c r="F6" s="415" t="s">
        <v>3</v>
      </c>
    </row>
    <row r="7" spans="1:6" ht="12.75">
      <c r="A7" s="341" t="s">
        <v>91</v>
      </c>
      <c r="B7" s="606">
        <v>24</v>
      </c>
      <c r="C7" s="510">
        <v>20</v>
      </c>
      <c r="D7" s="343">
        <v>1</v>
      </c>
      <c r="E7" s="510">
        <v>20</v>
      </c>
      <c r="F7" s="343"/>
    </row>
    <row r="8" spans="1:6" ht="12.75">
      <c r="A8" s="403" t="s">
        <v>22</v>
      </c>
      <c r="B8" s="607">
        <v>10</v>
      </c>
      <c r="C8" s="511">
        <v>8</v>
      </c>
      <c r="D8" s="405">
        <v>0</v>
      </c>
      <c r="E8" s="511">
        <v>7</v>
      </c>
      <c r="F8" s="405"/>
    </row>
    <row r="9" spans="1:6" ht="12.75">
      <c r="A9" s="512"/>
      <c r="B9" s="608"/>
      <c r="C9" s="427"/>
      <c r="D9" s="354"/>
      <c r="E9" s="427"/>
      <c r="F9" s="354"/>
    </row>
    <row r="10" spans="1:6" ht="12.75">
      <c r="A10" s="345" t="s">
        <v>16</v>
      </c>
      <c r="B10" s="609"/>
      <c r="C10" s="395"/>
      <c r="D10" s="347"/>
      <c r="E10" s="395"/>
      <c r="F10" s="347"/>
    </row>
    <row r="11" spans="1:6" ht="12.75">
      <c r="A11" s="349" t="s">
        <v>12</v>
      </c>
      <c r="B11" s="610">
        <v>12</v>
      </c>
      <c r="C11" s="396">
        <v>11</v>
      </c>
      <c r="D11" s="351">
        <v>1</v>
      </c>
      <c r="E11" s="396">
        <v>9</v>
      </c>
      <c r="F11" s="351"/>
    </row>
    <row r="12" spans="1:6" ht="12.75">
      <c r="A12" s="359" t="s">
        <v>13</v>
      </c>
      <c r="B12" s="611">
        <v>12</v>
      </c>
      <c r="C12" s="398">
        <v>9</v>
      </c>
      <c r="D12" s="361">
        <v>1</v>
      </c>
      <c r="E12" s="398">
        <v>10</v>
      </c>
      <c r="F12" s="361"/>
    </row>
    <row r="13" spans="1:6" ht="12.75">
      <c r="A13" s="355" t="s">
        <v>17</v>
      </c>
      <c r="B13" s="612"/>
      <c r="C13" s="422"/>
      <c r="D13" s="220"/>
      <c r="E13" s="422"/>
      <c r="F13" s="220"/>
    </row>
    <row r="14" spans="1:6" ht="12.75">
      <c r="A14" s="349" t="s">
        <v>12</v>
      </c>
      <c r="B14" s="610">
        <v>12</v>
      </c>
      <c r="C14" s="396">
        <v>9</v>
      </c>
      <c r="D14" s="351">
        <v>1</v>
      </c>
      <c r="E14" s="396">
        <v>8</v>
      </c>
      <c r="F14" s="351"/>
    </row>
    <row r="15" spans="1:6" ht="12.75">
      <c r="A15" s="358" t="s">
        <v>13</v>
      </c>
      <c r="B15" s="612">
        <v>12</v>
      </c>
      <c r="C15" s="422">
        <v>0</v>
      </c>
      <c r="D15" s="220">
        <v>1</v>
      </c>
      <c r="E15" s="422">
        <v>6</v>
      </c>
      <c r="F15" s="220"/>
    </row>
    <row r="16" spans="1:6" ht="12.75">
      <c r="A16" s="345" t="s">
        <v>18</v>
      </c>
      <c r="B16" s="346"/>
      <c r="C16" s="347"/>
      <c r="D16" s="347"/>
      <c r="E16" s="395"/>
      <c r="F16" s="347"/>
    </row>
    <row r="17" spans="1:6" ht="12.75">
      <c r="A17" s="359" t="s">
        <v>4</v>
      </c>
      <c r="B17" s="513"/>
      <c r="C17" s="514"/>
      <c r="D17" s="514"/>
      <c r="E17" s="514"/>
      <c r="F17" s="514"/>
    </row>
    <row r="18" spans="1:6" ht="12.75">
      <c r="A18" s="345" t="s">
        <v>154</v>
      </c>
      <c r="B18" s="346"/>
      <c r="C18" s="395"/>
      <c r="D18" s="347"/>
      <c r="E18" s="395"/>
      <c r="F18" s="347"/>
    </row>
    <row r="19" spans="1:6" ht="12.75">
      <c r="A19" s="349" t="s">
        <v>6</v>
      </c>
      <c r="B19" s="350">
        <v>30</v>
      </c>
      <c r="C19" s="396">
        <v>30</v>
      </c>
      <c r="D19" s="351">
        <v>1</v>
      </c>
      <c r="E19" s="396">
        <v>29</v>
      </c>
      <c r="F19" s="351"/>
    </row>
    <row r="20" spans="1:6" ht="12.75">
      <c r="A20" s="349" t="s">
        <v>7</v>
      </c>
      <c r="B20" s="350">
        <v>30</v>
      </c>
      <c r="C20" s="396">
        <v>27</v>
      </c>
      <c r="D20" s="351">
        <v>1</v>
      </c>
      <c r="E20" s="396">
        <v>28</v>
      </c>
      <c r="F20" s="351"/>
    </row>
    <row r="21" spans="1:6" ht="12.75">
      <c r="A21" s="358" t="s">
        <v>9</v>
      </c>
      <c r="B21" s="342">
        <v>30</v>
      </c>
      <c r="C21" s="422">
        <v>27</v>
      </c>
      <c r="D21" s="220">
        <v>1</v>
      </c>
      <c r="E21" s="422">
        <v>27</v>
      </c>
      <c r="F21" s="220"/>
    </row>
    <row r="22" spans="1:6" ht="12.75">
      <c r="A22" s="428" t="s">
        <v>155</v>
      </c>
      <c r="B22" s="607"/>
      <c r="C22" s="511"/>
      <c r="D22" s="405"/>
      <c r="E22" s="511"/>
      <c r="F22" s="405"/>
    </row>
    <row r="23" spans="1:6" ht="12.75">
      <c r="A23" s="407" t="s">
        <v>6</v>
      </c>
      <c r="B23" s="613">
        <v>30</v>
      </c>
      <c r="C23" s="216">
        <v>29</v>
      </c>
      <c r="D23" s="389">
        <v>1</v>
      </c>
      <c r="E23" s="216">
        <v>26</v>
      </c>
      <c r="F23" s="389"/>
    </row>
    <row r="24" spans="1:6" ht="12.75">
      <c r="A24" s="407" t="s">
        <v>92</v>
      </c>
      <c r="B24" s="613">
        <v>30</v>
      </c>
      <c r="C24" s="396">
        <v>25</v>
      </c>
      <c r="D24" s="351">
        <v>1</v>
      </c>
      <c r="E24" s="216">
        <v>28</v>
      </c>
      <c r="F24" s="389"/>
    </row>
    <row r="25" spans="1:6" ht="13.5" thickBot="1">
      <c r="A25" s="352" t="s">
        <v>79</v>
      </c>
      <c r="B25" s="614">
        <v>30</v>
      </c>
      <c r="C25" s="437">
        <v>30</v>
      </c>
      <c r="D25" s="438">
        <v>1</v>
      </c>
      <c r="E25" s="526">
        <v>25</v>
      </c>
      <c r="F25" s="437"/>
    </row>
    <row r="26" spans="1:6" ht="12.75">
      <c r="A26" s="355" t="s">
        <v>156</v>
      </c>
      <c r="B26" s="615"/>
      <c r="C26" s="516"/>
      <c r="D26" s="383"/>
      <c r="E26" s="516"/>
      <c r="F26" s="383"/>
    </row>
    <row r="27" spans="1:6" ht="12.75">
      <c r="A27" s="407" t="s">
        <v>6</v>
      </c>
      <c r="B27" s="434">
        <v>24</v>
      </c>
      <c r="C27" s="216">
        <v>24</v>
      </c>
      <c r="D27" s="389">
        <v>1</v>
      </c>
      <c r="E27" s="216">
        <v>23</v>
      </c>
      <c r="F27" s="389"/>
    </row>
    <row r="28" spans="1:6" ht="12.75">
      <c r="A28" s="407" t="s">
        <v>7</v>
      </c>
      <c r="B28" s="477">
        <v>24</v>
      </c>
      <c r="C28" s="216">
        <v>22</v>
      </c>
      <c r="D28" s="389">
        <v>1</v>
      </c>
      <c r="E28" s="216">
        <v>23</v>
      </c>
      <c r="F28" s="389"/>
    </row>
    <row r="29" spans="1:6" ht="12.75">
      <c r="A29" s="352" t="s">
        <v>79</v>
      </c>
      <c r="B29" s="425">
        <v>24</v>
      </c>
      <c r="C29" s="427">
        <v>21</v>
      </c>
      <c r="D29" s="354">
        <v>1</v>
      </c>
      <c r="E29" s="427">
        <v>22</v>
      </c>
      <c r="F29" s="354"/>
    </row>
    <row r="30" spans="1:6" ht="12.75">
      <c r="A30" s="517" t="s">
        <v>157</v>
      </c>
      <c r="B30" s="420"/>
      <c r="C30" s="422"/>
      <c r="D30" s="220"/>
      <c r="E30" s="422"/>
      <c r="F30" s="220"/>
    </row>
    <row r="31" spans="1:6" ht="12.75">
      <c r="A31" s="349" t="s">
        <v>6</v>
      </c>
      <c r="B31" s="430">
        <v>24</v>
      </c>
      <c r="C31" s="396">
        <v>22</v>
      </c>
      <c r="D31" s="351">
        <v>1</v>
      </c>
      <c r="E31" s="396">
        <v>18</v>
      </c>
      <c r="F31" s="351"/>
    </row>
    <row r="32" spans="1:6" ht="12.75">
      <c r="A32" s="349" t="s">
        <v>7</v>
      </c>
      <c r="B32" s="430">
        <v>24</v>
      </c>
      <c r="C32" s="396">
        <v>21</v>
      </c>
      <c r="D32" s="351">
        <v>1</v>
      </c>
      <c r="E32" s="396">
        <v>23</v>
      </c>
      <c r="F32" s="351"/>
    </row>
    <row r="33" spans="1:6" ht="12.75">
      <c r="A33" s="407" t="s">
        <v>79</v>
      </c>
      <c r="B33" s="434">
        <v>24</v>
      </c>
      <c r="C33" s="396">
        <v>16</v>
      </c>
      <c r="D33" s="351">
        <v>1</v>
      </c>
      <c r="E33" s="216">
        <v>20</v>
      </c>
      <c r="F33" s="389"/>
    </row>
    <row r="34" spans="1:6" ht="12.75">
      <c r="A34" s="428" t="s">
        <v>76</v>
      </c>
      <c r="B34" s="616"/>
      <c r="C34" s="396"/>
      <c r="D34" s="351"/>
      <c r="E34" s="511"/>
      <c r="F34" s="405"/>
    </row>
    <row r="35" spans="1:6" ht="12.75">
      <c r="A35" s="349" t="s">
        <v>7</v>
      </c>
      <c r="B35" s="367"/>
      <c r="C35" s="368"/>
      <c r="D35" s="368"/>
      <c r="E35" s="368"/>
      <c r="F35" s="368"/>
    </row>
    <row r="36" spans="1:6" ht="13.5" thickBot="1">
      <c r="A36" s="358" t="s">
        <v>9</v>
      </c>
      <c r="B36" s="519"/>
      <c r="C36" s="520"/>
      <c r="D36" s="520"/>
      <c r="E36" s="520"/>
      <c r="F36" s="520"/>
    </row>
    <row r="37" spans="1:6" ht="12.75">
      <c r="A37" s="521" t="s">
        <v>194</v>
      </c>
      <c r="B37" s="522"/>
      <c r="C37" s="523"/>
      <c r="D37" s="523"/>
      <c r="E37" s="524"/>
      <c r="F37" s="523"/>
    </row>
    <row r="38" spans="1:6" ht="12.75">
      <c r="A38" s="525" t="s">
        <v>165</v>
      </c>
      <c r="B38" s="364">
        <v>30</v>
      </c>
      <c r="C38" s="220">
        <v>25</v>
      </c>
      <c r="D38" s="220">
        <v>1</v>
      </c>
      <c r="E38" s="422">
        <v>27</v>
      </c>
      <c r="F38" s="220"/>
    </row>
    <row r="39" spans="1:6" ht="12.75">
      <c r="A39" s="525" t="s">
        <v>7</v>
      </c>
      <c r="B39" s="364"/>
      <c r="C39" s="220">
        <v>27</v>
      </c>
      <c r="D39" s="220"/>
      <c r="E39" s="422"/>
      <c r="F39" s="220"/>
    </row>
    <row r="40" spans="1:6" ht="12.75">
      <c r="A40" s="407" t="s">
        <v>209</v>
      </c>
      <c r="B40" s="411">
        <v>15</v>
      </c>
      <c r="C40" s="389"/>
      <c r="D40" s="389">
        <v>1</v>
      </c>
      <c r="E40" s="216">
        <v>14</v>
      </c>
      <c r="F40" s="389"/>
    </row>
    <row r="41" spans="1:6" ht="12.75">
      <c r="A41" s="358" t="s">
        <v>210</v>
      </c>
      <c r="B41" s="411">
        <v>15</v>
      </c>
      <c r="C41" s="389"/>
      <c r="D41" s="389"/>
      <c r="E41" s="216">
        <v>13</v>
      </c>
      <c r="F41" s="389"/>
    </row>
    <row r="42" spans="1:6" ht="13.5" thickBot="1">
      <c r="A42" s="358" t="s">
        <v>79</v>
      </c>
      <c r="B42" s="507">
        <v>30</v>
      </c>
      <c r="C42" s="437">
        <v>29</v>
      </c>
      <c r="D42" s="437">
        <v>1</v>
      </c>
      <c r="E42" s="526">
        <v>27</v>
      </c>
      <c r="F42" s="437"/>
    </row>
    <row r="43" spans="1:6" ht="12.75">
      <c r="A43" s="521" t="s">
        <v>19</v>
      </c>
      <c r="B43" s="617"/>
      <c r="C43" s="523"/>
      <c r="D43" s="523"/>
      <c r="E43" s="524"/>
      <c r="F43" s="523"/>
    </row>
    <row r="44" spans="1:6" ht="12.75">
      <c r="A44" s="349" t="s">
        <v>20</v>
      </c>
      <c r="B44" s="618"/>
      <c r="C44" s="528"/>
      <c r="D44" s="528"/>
      <c r="E44" s="518"/>
      <c r="F44" s="528"/>
    </row>
    <row r="45" spans="1:6" ht="12.75">
      <c r="A45" s="349" t="s">
        <v>21</v>
      </c>
      <c r="B45" s="619">
        <v>12</v>
      </c>
      <c r="C45" s="472">
        <v>3</v>
      </c>
      <c r="D45" s="472">
        <v>1</v>
      </c>
      <c r="E45" s="396">
        <v>6</v>
      </c>
      <c r="F45" s="472"/>
    </row>
    <row r="46" spans="1:6" ht="13.5" thickBot="1">
      <c r="A46" s="486"/>
      <c r="B46" s="620"/>
      <c r="C46" s="529"/>
      <c r="D46" s="529"/>
      <c r="E46" s="530"/>
      <c r="F46" s="529"/>
    </row>
    <row r="47" spans="1:6" ht="12.75">
      <c r="A47" s="601" t="s">
        <v>184</v>
      </c>
      <c r="B47" s="617">
        <v>24</v>
      </c>
      <c r="C47" s="523"/>
      <c r="D47" s="523"/>
      <c r="E47" s="632">
        <v>24</v>
      </c>
      <c r="F47" s="603"/>
    </row>
    <row r="48" spans="1:6" ht="13.5" thickBot="1">
      <c r="A48" s="602" t="s">
        <v>193</v>
      </c>
      <c r="B48" s="621"/>
      <c r="C48" s="438"/>
      <c r="D48" s="438"/>
      <c r="E48" s="515">
        <f>SUM(E47)</f>
        <v>24</v>
      </c>
      <c r="F48" s="633">
        <f>SUM(F47)</f>
        <v>0</v>
      </c>
    </row>
    <row r="49" spans="1:6" ht="13.5" thickBot="1">
      <c r="A49" s="372" t="s">
        <v>0</v>
      </c>
      <c r="B49" s="373">
        <f>SUM(B7:B48)</f>
        <v>532</v>
      </c>
      <c r="C49" s="374">
        <f>SUM(C7:C47)</f>
        <v>435</v>
      </c>
      <c r="D49" s="374">
        <f>SUM(D7:D47)</f>
        <v>21</v>
      </c>
      <c r="E49" s="374">
        <f>SUM(E7:E46)+E48</f>
        <v>463</v>
      </c>
      <c r="F49" s="374">
        <f>SUM(F7:F46)+F48</f>
        <v>0</v>
      </c>
    </row>
    <row r="51" ht="13.5" thickBot="1"/>
    <row r="52" ht="16.5" thickBot="1">
      <c r="A52" s="2" t="s">
        <v>134</v>
      </c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6" ht="15">
      <c r="A57" s="7"/>
      <c r="B57" s="7"/>
      <c r="C57" s="7"/>
      <c r="D57" s="7"/>
      <c r="E57" s="7"/>
      <c r="F57" s="7"/>
    </row>
    <row r="58" spans="1:6" ht="15">
      <c r="A58" s="7"/>
      <c r="B58" s="7"/>
      <c r="C58" s="7"/>
      <c r="D58" s="7"/>
      <c r="E58" s="7"/>
      <c r="F58" s="7"/>
    </row>
    <row r="59" spans="1:6" ht="15">
      <c r="A59" s="7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62" spans="1:6" ht="15">
      <c r="A62" s="7"/>
      <c r="B62" s="7"/>
      <c r="C62" s="7"/>
      <c r="D62" s="7"/>
      <c r="E62" s="7"/>
      <c r="F62" s="7"/>
    </row>
    <row r="63" spans="1:6" ht="15">
      <c r="A63" s="7"/>
      <c r="B63" s="7"/>
      <c r="C63" s="7"/>
      <c r="D63" s="7"/>
      <c r="E63" s="7"/>
      <c r="F63" s="7"/>
    </row>
    <row r="64" spans="1:6" ht="15">
      <c r="A64" s="7"/>
      <c r="B64" s="7"/>
      <c r="C64" s="7"/>
      <c r="D64" s="7"/>
      <c r="E64" s="7"/>
      <c r="F64" s="7"/>
    </row>
    <row r="65" spans="1:6" ht="15">
      <c r="A65" s="7"/>
      <c r="B65" s="7"/>
      <c r="C65" s="7"/>
      <c r="D65" s="7"/>
      <c r="E65" s="7"/>
      <c r="F65" s="7"/>
    </row>
    <row r="66" spans="1:6" ht="15">
      <c r="A66" s="7"/>
      <c r="B66" s="7"/>
      <c r="C66" s="7"/>
      <c r="D66" s="7"/>
      <c r="E66" s="7"/>
      <c r="F66" s="7"/>
    </row>
    <row r="67" spans="1:6" ht="15">
      <c r="A67" s="7"/>
      <c r="B67" s="7"/>
      <c r="C67" s="7"/>
      <c r="D67" s="7"/>
      <c r="E67" s="7"/>
      <c r="F67" s="7"/>
    </row>
    <row r="68" spans="1:6" ht="15">
      <c r="A68" s="7"/>
      <c r="B68" s="7"/>
      <c r="C68" s="7"/>
      <c r="D68" s="7"/>
      <c r="E68" s="7"/>
      <c r="F68" s="7"/>
    </row>
  </sheetData>
  <sheetProtection/>
  <mergeCells count="4">
    <mergeCell ref="E4:F4"/>
    <mergeCell ref="E5:F5"/>
    <mergeCell ref="C5:D5"/>
    <mergeCell ref="B5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5" r:id="rId2"/>
  <rowBreaks count="1" manualBreakCount="1">
    <brk id="2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I56"/>
  <sheetViews>
    <sheetView zoomScaleSheetLayoutView="100" zoomScalePageLayoutView="0" workbookViewId="0" topLeftCell="A1">
      <pane xSplit="1" topLeftCell="B1" activePane="topRight" state="frozen"/>
      <selection pane="topLeft" activeCell="A3" sqref="A3"/>
      <selection pane="topRight" activeCell="L26" sqref="L26"/>
    </sheetView>
  </sheetViews>
  <sheetFormatPr defaultColWidth="11.421875" defaultRowHeight="12.75"/>
  <cols>
    <col min="1" max="1" width="28.140625" style="4" customWidth="1"/>
    <col min="2" max="4" width="7.7109375" style="4" customWidth="1"/>
    <col min="5" max="5" width="7.140625" style="4" bestFit="1" customWidth="1"/>
    <col min="6" max="6" width="7.7109375" style="4" customWidth="1"/>
    <col min="7" max="16384" width="11.421875" style="4" customWidth="1"/>
  </cols>
  <sheetData>
    <row r="1" spans="2:6" ht="140.25" customHeight="1">
      <c r="B1" s="687"/>
      <c r="C1" s="687"/>
      <c r="D1" s="687"/>
      <c r="E1" s="687"/>
      <c r="F1" s="687"/>
    </row>
    <row r="2" spans="1:2" ht="15.75">
      <c r="A2" s="188" t="s">
        <v>23</v>
      </c>
      <c r="B2" s="10"/>
    </row>
    <row r="3" spans="1:2" ht="15">
      <c r="A3" s="189" t="s">
        <v>88</v>
      </c>
      <c r="B3" s="10"/>
    </row>
    <row r="4" spans="1:2" ht="42" customHeight="1" thickBot="1">
      <c r="A4" s="189"/>
      <c r="B4" s="10"/>
    </row>
    <row r="5" spans="3:6" ht="18" customHeight="1" thickBot="1">
      <c r="C5" s="190"/>
      <c r="D5" s="190"/>
      <c r="E5" s="692" t="s">
        <v>196</v>
      </c>
      <c r="F5" s="693"/>
    </row>
    <row r="6" spans="1:6" ht="13.5" thickBot="1">
      <c r="A6" s="485" t="s">
        <v>1</v>
      </c>
      <c r="B6" s="339" t="s">
        <v>195</v>
      </c>
      <c r="C6" s="697" t="s">
        <v>185</v>
      </c>
      <c r="D6" s="697"/>
      <c r="E6" s="685" t="s">
        <v>127</v>
      </c>
      <c r="F6" s="686"/>
    </row>
    <row r="7" spans="1:6" ht="13.5" thickBot="1">
      <c r="A7" s="486"/>
      <c r="B7" s="487"/>
      <c r="C7" s="490" t="s">
        <v>2</v>
      </c>
      <c r="D7" s="489" t="s">
        <v>3</v>
      </c>
      <c r="E7" s="416" t="s">
        <v>2</v>
      </c>
      <c r="F7" s="488" t="s">
        <v>3</v>
      </c>
    </row>
    <row r="8" spans="1:6" ht="12.75">
      <c r="A8" s="341" t="s">
        <v>91</v>
      </c>
      <c r="B8" s="342">
        <v>24</v>
      </c>
      <c r="C8" s="421">
        <v>13</v>
      </c>
      <c r="D8" s="343">
        <v>1</v>
      </c>
      <c r="E8" s="422">
        <v>13</v>
      </c>
      <c r="F8" s="343"/>
    </row>
    <row r="9" spans="1:6" ht="12.75">
      <c r="A9" s="491" t="s">
        <v>24</v>
      </c>
      <c r="B9" s="346"/>
      <c r="C9" s="492"/>
      <c r="D9" s="470"/>
      <c r="E9" s="469"/>
      <c r="F9" s="470"/>
    </row>
    <row r="10" spans="1:6" ht="12.75">
      <c r="A10" s="493" t="s">
        <v>12</v>
      </c>
      <c r="B10" s="404"/>
      <c r="C10" s="429"/>
      <c r="D10" s="405"/>
      <c r="E10" s="511"/>
      <c r="F10" s="405"/>
    </row>
    <row r="11" spans="1:6" ht="12.75">
      <c r="A11" s="476" t="s">
        <v>25</v>
      </c>
      <c r="B11" s="350">
        <v>6</v>
      </c>
      <c r="C11" s="424">
        <v>7</v>
      </c>
      <c r="D11" s="443">
        <v>1</v>
      </c>
      <c r="E11" s="396">
        <v>6</v>
      </c>
      <c r="F11" s="698"/>
    </row>
    <row r="12" spans="1:6" ht="12.75">
      <c r="A12" s="476" t="s">
        <v>26</v>
      </c>
      <c r="B12" s="350">
        <v>6</v>
      </c>
      <c r="C12" s="424">
        <v>6</v>
      </c>
      <c r="D12" s="444"/>
      <c r="E12" s="396">
        <v>5</v>
      </c>
      <c r="F12" s="699"/>
    </row>
    <row r="13" spans="1:6" ht="12.75">
      <c r="A13" s="494" t="s">
        <v>27</v>
      </c>
      <c r="B13" s="353">
        <v>12</v>
      </c>
      <c r="C13" s="426">
        <v>9</v>
      </c>
      <c r="D13" s="447"/>
      <c r="E13" s="427">
        <v>8</v>
      </c>
      <c r="F13" s="700"/>
    </row>
    <row r="14" spans="1:6" ht="12.75">
      <c r="A14" s="493" t="s">
        <v>13</v>
      </c>
      <c r="B14" s="404"/>
      <c r="C14" s="429"/>
      <c r="D14" s="405"/>
      <c r="E14" s="511"/>
      <c r="F14" s="405"/>
    </row>
    <row r="15" spans="1:9" ht="12.75">
      <c r="A15" s="476" t="s">
        <v>25</v>
      </c>
      <c r="B15" s="350">
        <v>6</v>
      </c>
      <c r="C15" s="424">
        <v>5</v>
      </c>
      <c r="D15" s="443">
        <v>1</v>
      </c>
      <c r="E15" s="396">
        <v>5</v>
      </c>
      <c r="F15" s="698"/>
      <c r="H15" s="215"/>
      <c r="I15" s="215"/>
    </row>
    <row r="16" spans="1:9" ht="12.75">
      <c r="A16" s="476" t="s">
        <v>26</v>
      </c>
      <c r="B16" s="350">
        <v>6</v>
      </c>
      <c r="C16" s="424">
        <v>4</v>
      </c>
      <c r="D16" s="444"/>
      <c r="E16" s="396">
        <v>6</v>
      </c>
      <c r="F16" s="699"/>
      <c r="H16" s="215"/>
      <c r="I16" s="215"/>
    </row>
    <row r="17" spans="1:9" ht="13.5" thickBot="1">
      <c r="A17" s="479" t="s">
        <v>27</v>
      </c>
      <c r="B17" s="457">
        <v>12</v>
      </c>
      <c r="C17" s="436">
        <v>13</v>
      </c>
      <c r="D17" s="495"/>
      <c r="E17" s="526">
        <v>10</v>
      </c>
      <c r="F17" s="701"/>
      <c r="H17" s="215"/>
      <c r="I17" s="215"/>
    </row>
    <row r="18" spans="1:6" ht="12.75">
      <c r="A18" s="496" t="s">
        <v>28</v>
      </c>
      <c r="B18" s="380"/>
      <c r="C18" s="418"/>
      <c r="D18" s="418"/>
      <c r="E18" s="510"/>
      <c r="F18" s="220"/>
    </row>
    <row r="19" spans="1:6" ht="12.75">
      <c r="A19" s="497" t="s">
        <v>10</v>
      </c>
      <c r="B19" s="346"/>
      <c r="C19" s="498"/>
      <c r="D19" s="498"/>
      <c r="E19" s="395"/>
      <c r="F19" s="347"/>
    </row>
    <row r="20" spans="1:9" ht="12.75">
      <c r="A20" s="384" t="s">
        <v>29</v>
      </c>
      <c r="B20" s="350">
        <v>15</v>
      </c>
      <c r="C20" s="424">
        <v>5</v>
      </c>
      <c r="D20" s="443">
        <v>0.5</v>
      </c>
      <c r="E20" s="396">
        <v>6</v>
      </c>
      <c r="F20" s="443"/>
      <c r="H20" s="215"/>
      <c r="I20" s="215"/>
    </row>
    <row r="21" spans="1:9" ht="12.75">
      <c r="A21" s="384" t="s">
        <v>30</v>
      </c>
      <c r="B21" s="350">
        <v>15</v>
      </c>
      <c r="C21" s="424">
        <v>8</v>
      </c>
      <c r="D21" s="472">
        <v>0.5</v>
      </c>
      <c r="E21" s="396">
        <v>9</v>
      </c>
      <c r="F21" s="472"/>
      <c r="H21" s="215"/>
      <c r="I21" s="215"/>
    </row>
    <row r="22" spans="1:9" ht="12.75">
      <c r="A22" s="384" t="s">
        <v>31</v>
      </c>
      <c r="B22" s="350">
        <v>15</v>
      </c>
      <c r="C22" s="424">
        <v>6</v>
      </c>
      <c r="D22" s="472">
        <v>0.5</v>
      </c>
      <c r="E22" s="396">
        <v>5</v>
      </c>
      <c r="F22" s="472"/>
      <c r="H22" s="215"/>
      <c r="I22" s="215"/>
    </row>
    <row r="23" spans="1:9" ht="13.5" thickBot="1">
      <c r="A23" s="387" t="s">
        <v>32</v>
      </c>
      <c r="B23" s="411">
        <v>15</v>
      </c>
      <c r="C23" s="435">
        <v>3</v>
      </c>
      <c r="D23" s="495">
        <v>0.5</v>
      </c>
      <c r="E23" s="216">
        <v>5</v>
      </c>
      <c r="F23" s="495"/>
      <c r="H23" s="215"/>
      <c r="I23" s="215"/>
    </row>
    <row r="24" spans="1:6" ht="12.75">
      <c r="A24" s="499" t="s">
        <v>7</v>
      </c>
      <c r="B24" s="380"/>
      <c r="C24" s="500"/>
      <c r="D24" s="500"/>
      <c r="E24" s="510"/>
      <c r="F24" s="343"/>
    </row>
    <row r="25" spans="1:9" ht="12.75">
      <c r="A25" s="501" t="s">
        <v>29</v>
      </c>
      <c r="B25" s="350">
        <v>15</v>
      </c>
      <c r="C25" s="424">
        <v>6</v>
      </c>
      <c r="D25" s="443">
        <v>0.5</v>
      </c>
      <c r="E25" s="396">
        <v>5</v>
      </c>
      <c r="F25" s="443"/>
      <c r="H25" s="215"/>
      <c r="I25" s="215"/>
    </row>
    <row r="26" spans="1:9" ht="12.75">
      <c r="A26" s="501" t="s">
        <v>30</v>
      </c>
      <c r="B26" s="350">
        <v>15</v>
      </c>
      <c r="C26" s="424">
        <v>8</v>
      </c>
      <c r="D26" s="472">
        <v>0.5</v>
      </c>
      <c r="E26" s="396">
        <v>7</v>
      </c>
      <c r="F26" s="472"/>
      <c r="H26" s="215"/>
      <c r="I26" s="215"/>
    </row>
    <row r="27" spans="1:9" ht="12.75">
      <c r="A27" s="501" t="s">
        <v>31</v>
      </c>
      <c r="B27" s="350">
        <v>15</v>
      </c>
      <c r="C27" s="424">
        <v>5</v>
      </c>
      <c r="D27" s="472">
        <v>0.5</v>
      </c>
      <c r="E27" s="396">
        <v>7</v>
      </c>
      <c r="F27" s="472"/>
      <c r="H27" s="215"/>
      <c r="I27" s="215"/>
    </row>
    <row r="28" spans="1:9" ht="13.5" thickBot="1">
      <c r="A28" s="502" t="s">
        <v>32</v>
      </c>
      <c r="B28" s="457">
        <v>15</v>
      </c>
      <c r="C28" s="436">
        <v>6</v>
      </c>
      <c r="D28" s="495">
        <v>0.5</v>
      </c>
      <c r="E28" s="526">
        <v>5</v>
      </c>
      <c r="F28" s="495"/>
      <c r="H28" s="215"/>
      <c r="I28" s="215"/>
    </row>
    <row r="29" spans="1:6" ht="12.75">
      <c r="A29" s="503" t="s">
        <v>9</v>
      </c>
      <c r="B29" s="342"/>
      <c r="C29" s="504"/>
      <c r="D29" s="504"/>
      <c r="E29" s="422"/>
      <c r="F29" s="478"/>
    </row>
    <row r="30" spans="1:6" ht="12.75">
      <c r="A30" s="501" t="s">
        <v>33</v>
      </c>
      <c r="B30" s="367"/>
      <c r="C30" s="506"/>
      <c r="D30" s="506"/>
      <c r="E30" s="518"/>
      <c r="F30" s="505"/>
    </row>
    <row r="31" spans="1:9" ht="12.75">
      <c r="A31" s="501" t="s">
        <v>29</v>
      </c>
      <c r="B31" s="350">
        <v>15</v>
      </c>
      <c r="C31" s="424">
        <v>8</v>
      </c>
      <c r="D31" s="443">
        <v>0.5</v>
      </c>
      <c r="E31" s="396">
        <v>5</v>
      </c>
      <c r="F31" s="443"/>
      <c r="H31" s="215"/>
      <c r="I31" s="215"/>
    </row>
    <row r="32" spans="1:9" ht="12.75">
      <c r="A32" s="501" t="s">
        <v>30</v>
      </c>
      <c r="B32" s="356">
        <v>15</v>
      </c>
      <c r="C32" s="424">
        <v>9</v>
      </c>
      <c r="D32" s="472">
        <v>0.5</v>
      </c>
      <c r="E32" s="396">
        <v>9</v>
      </c>
      <c r="F32" s="472"/>
      <c r="H32" s="215"/>
      <c r="I32" s="215"/>
    </row>
    <row r="33" spans="1:9" ht="12.75">
      <c r="A33" s="501" t="s">
        <v>31</v>
      </c>
      <c r="B33" s="356">
        <v>15</v>
      </c>
      <c r="C33" s="424">
        <v>7</v>
      </c>
      <c r="D33" s="472">
        <v>0.5</v>
      </c>
      <c r="E33" s="396">
        <v>4</v>
      </c>
      <c r="F33" s="472"/>
      <c r="H33" s="215"/>
      <c r="I33" s="215"/>
    </row>
    <row r="34" spans="1:9" ht="13.5" thickBot="1">
      <c r="A34" s="502" t="s">
        <v>32</v>
      </c>
      <c r="B34" s="507">
        <v>15</v>
      </c>
      <c r="C34" s="436">
        <v>4</v>
      </c>
      <c r="D34" s="495">
        <v>0.5</v>
      </c>
      <c r="E34" s="526">
        <v>6</v>
      </c>
      <c r="F34" s="495"/>
      <c r="H34" s="215"/>
      <c r="I34" s="215"/>
    </row>
    <row r="35" spans="1:6" ht="13.5" thickBot="1">
      <c r="A35" s="463" t="s">
        <v>0</v>
      </c>
      <c r="B35" s="508">
        <f>SUM(B8:B34)</f>
        <v>252</v>
      </c>
      <c r="C35" s="484">
        <f>SUM(C7:C34)</f>
        <v>132</v>
      </c>
      <c r="D35" s="484">
        <f>SUM(D7:D34)</f>
        <v>9</v>
      </c>
      <c r="E35" s="631">
        <f>SUM(E8:E34)</f>
        <v>126</v>
      </c>
      <c r="F35" s="484">
        <f>SUM(F8:F34)</f>
        <v>0</v>
      </c>
    </row>
    <row r="36" spans="5:6" ht="12.75">
      <c r="E36" s="5"/>
      <c r="F36" s="5"/>
    </row>
    <row r="37" ht="2.25" customHeight="1" thickBot="1">
      <c r="A37" s="9"/>
    </row>
    <row r="38" ht="34.5" customHeight="1" hidden="1" thickBot="1">
      <c r="A38" s="3"/>
    </row>
    <row r="39" ht="16.5" thickBot="1">
      <c r="A39" s="2" t="s">
        <v>135</v>
      </c>
    </row>
    <row r="41" spans="1:6" ht="15">
      <c r="A41" s="7"/>
      <c r="B41" s="7"/>
      <c r="C41" s="7"/>
      <c r="D41" s="7"/>
      <c r="E41" s="7"/>
      <c r="F41" s="7"/>
    </row>
    <row r="42" spans="1:6" ht="15">
      <c r="A42" s="7"/>
      <c r="B42" s="7"/>
      <c r="C42" s="7"/>
      <c r="D42" s="7"/>
      <c r="E42" s="7"/>
      <c r="F42" s="7"/>
    </row>
    <row r="43" spans="1:6" ht="15">
      <c r="A43" s="7"/>
      <c r="B43" s="7"/>
      <c r="C43" s="7"/>
      <c r="D43" s="7"/>
      <c r="E43" s="7"/>
      <c r="F43" s="7"/>
    </row>
    <row r="44" spans="1:6" ht="15">
      <c r="A44" s="7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</sheetData>
  <sheetProtection/>
  <mergeCells count="6">
    <mergeCell ref="E6:F6"/>
    <mergeCell ref="C6:D6"/>
    <mergeCell ref="B1:F1"/>
    <mergeCell ref="F11:F13"/>
    <mergeCell ref="F15:F17"/>
    <mergeCell ref="E5:F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I36"/>
  <sheetViews>
    <sheetView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M26" sqref="M26"/>
    </sheetView>
  </sheetViews>
  <sheetFormatPr defaultColWidth="11.421875" defaultRowHeight="12.75"/>
  <cols>
    <col min="1" max="1" width="31.57421875" style="4" customWidth="1"/>
    <col min="2" max="2" width="8.57421875" style="4" customWidth="1"/>
    <col min="3" max="4" width="7.7109375" style="4" customWidth="1"/>
    <col min="5" max="5" width="7.140625" style="4" bestFit="1" customWidth="1"/>
    <col min="6" max="6" width="7.7109375" style="4" customWidth="1"/>
    <col min="7" max="16384" width="11.421875" style="4" customWidth="1"/>
  </cols>
  <sheetData>
    <row r="1" spans="2:6" ht="123.75" customHeight="1">
      <c r="B1" s="687"/>
      <c r="C1" s="687"/>
      <c r="D1" s="687"/>
      <c r="E1" s="687"/>
      <c r="F1" s="687"/>
    </row>
    <row r="2" spans="1:2" ht="15.75">
      <c r="A2" s="188" t="s">
        <v>34</v>
      </c>
      <c r="B2" s="10"/>
    </row>
    <row r="3" spans="1:2" ht="15">
      <c r="A3" s="189" t="s">
        <v>171</v>
      </c>
      <c r="B3" s="10"/>
    </row>
    <row r="4" spans="1:2" ht="73.5" customHeight="1" thickBot="1">
      <c r="A4" s="189"/>
      <c r="B4" s="10"/>
    </row>
    <row r="5" spans="3:6" ht="17.25" customHeight="1" thickBot="1">
      <c r="C5" s="190"/>
      <c r="D5" s="190"/>
      <c r="E5" s="692" t="s">
        <v>196</v>
      </c>
      <c r="F5" s="693"/>
    </row>
    <row r="6" spans="1:6" ht="13.5" thickBot="1">
      <c r="A6" s="191" t="s">
        <v>1</v>
      </c>
      <c r="B6" s="379" t="s">
        <v>195</v>
      </c>
      <c r="C6" s="688" t="s">
        <v>185</v>
      </c>
      <c r="D6" s="689"/>
      <c r="E6" s="685" t="s">
        <v>127</v>
      </c>
      <c r="F6" s="686"/>
    </row>
    <row r="7" spans="1:6" ht="13.5" thickBot="1">
      <c r="A7" s="338"/>
      <c r="B7" s="340"/>
      <c r="C7" s="464" t="s">
        <v>2</v>
      </c>
      <c r="D7" s="464" t="s">
        <v>3</v>
      </c>
      <c r="E7" s="533" t="s">
        <v>2</v>
      </c>
      <c r="F7" s="534" t="s">
        <v>3</v>
      </c>
    </row>
    <row r="8" spans="1:6" ht="12.75">
      <c r="A8" s="341" t="s">
        <v>91</v>
      </c>
      <c r="B8" s="380">
        <v>24</v>
      </c>
      <c r="C8" s="343">
        <v>23</v>
      </c>
      <c r="D8" s="510">
        <v>1</v>
      </c>
      <c r="E8" s="343">
        <v>21</v>
      </c>
      <c r="F8" s="343"/>
    </row>
    <row r="9" spans="1:6" ht="12.75">
      <c r="A9" s="345" t="s">
        <v>35</v>
      </c>
      <c r="B9" s="346"/>
      <c r="C9" s="347"/>
      <c r="D9" s="395"/>
      <c r="E9" s="347"/>
      <c r="F9" s="347"/>
    </row>
    <row r="10" spans="1:6" ht="12.75">
      <c r="A10" s="349" t="s">
        <v>168</v>
      </c>
      <c r="B10" s="350">
        <v>12</v>
      </c>
      <c r="C10" s="351">
        <v>10</v>
      </c>
      <c r="D10" s="396">
        <v>1</v>
      </c>
      <c r="E10" s="351">
        <v>11</v>
      </c>
      <c r="F10" s="351"/>
    </row>
    <row r="11" spans="1:9" ht="13.5" thickBot="1">
      <c r="A11" s="358" t="s">
        <v>36</v>
      </c>
      <c r="B11" s="342">
        <v>12</v>
      </c>
      <c r="C11" s="220">
        <v>13</v>
      </c>
      <c r="D11" s="422">
        <v>1</v>
      </c>
      <c r="E11" s="220">
        <v>11</v>
      </c>
      <c r="F11" s="220"/>
      <c r="H11" s="215"/>
      <c r="I11" s="215"/>
    </row>
    <row r="12" spans="1:6" ht="12.75">
      <c r="A12" s="379" t="s">
        <v>37</v>
      </c>
      <c r="B12" s="380"/>
      <c r="C12" s="343"/>
      <c r="D12" s="510"/>
      <c r="E12" s="343"/>
      <c r="F12" s="343"/>
    </row>
    <row r="13" spans="1:6" ht="12.75">
      <c r="A13" s="349" t="s">
        <v>167</v>
      </c>
      <c r="B13" s="350">
        <v>12</v>
      </c>
      <c r="C13" s="351">
        <v>10</v>
      </c>
      <c r="D13" s="396">
        <v>1</v>
      </c>
      <c r="E13" s="351">
        <v>10</v>
      </c>
      <c r="F13" s="351"/>
    </row>
    <row r="14" spans="1:9" ht="13.5" thickBot="1">
      <c r="A14" s="465" t="s">
        <v>36</v>
      </c>
      <c r="B14" s="466">
        <v>12</v>
      </c>
      <c r="C14" s="438">
        <v>12</v>
      </c>
      <c r="D14" s="515">
        <v>1</v>
      </c>
      <c r="E14" s="438">
        <v>10</v>
      </c>
      <c r="F14" s="438"/>
      <c r="H14" s="215"/>
      <c r="I14" s="215"/>
    </row>
    <row r="15" spans="1:6" ht="12.75">
      <c r="A15" s="419" t="s">
        <v>38</v>
      </c>
      <c r="B15" s="420"/>
      <c r="C15" s="422"/>
      <c r="D15" s="422"/>
      <c r="E15" s="422"/>
      <c r="F15" s="220"/>
    </row>
    <row r="16" spans="1:6" ht="12.75">
      <c r="A16" s="467" t="s">
        <v>6</v>
      </c>
      <c r="B16" s="468"/>
      <c r="C16" s="469"/>
      <c r="D16" s="469"/>
      <c r="E16" s="469"/>
      <c r="F16" s="470"/>
    </row>
    <row r="17" spans="1:6" ht="12.75">
      <c r="A17" s="471" t="s">
        <v>182</v>
      </c>
      <c r="B17" s="420">
        <v>36</v>
      </c>
      <c r="C17" s="422">
        <v>33</v>
      </c>
      <c r="D17" s="634">
        <v>1</v>
      </c>
      <c r="E17" s="422">
        <v>32</v>
      </c>
      <c r="F17" s="444"/>
    </row>
    <row r="18" spans="1:6" ht="12.75">
      <c r="A18" s="384" t="s">
        <v>39</v>
      </c>
      <c r="B18" s="430">
        <v>12</v>
      </c>
      <c r="C18" s="396">
        <v>9</v>
      </c>
      <c r="D18" s="635">
        <v>0</v>
      </c>
      <c r="E18" s="396">
        <v>10</v>
      </c>
      <c r="F18" s="472"/>
    </row>
    <row r="19" spans="1:6" ht="12.75">
      <c r="A19" s="384" t="s">
        <v>40</v>
      </c>
      <c r="B19" s="430">
        <v>12</v>
      </c>
      <c r="C19" s="396">
        <v>11</v>
      </c>
      <c r="D19" s="635">
        <v>1</v>
      </c>
      <c r="E19" s="396">
        <v>10</v>
      </c>
      <c r="F19" s="472"/>
    </row>
    <row r="20" spans="1:6" ht="12.75">
      <c r="A20" s="384" t="s">
        <v>124</v>
      </c>
      <c r="B20" s="430">
        <v>12</v>
      </c>
      <c r="C20" s="396">
        <v>10</v>
      </c>
      <c r="D20" s="635">
        <v>1</v>
      </c>
      <c r="E20" s="396">
        <v>10</v>
      </c>
      <c r="F20" s="472"/>
    </row>
    <row r="21" spans="1:6" ht="12.75">
      <c r="A21" s="471" t="s">
        <v>94</v>
      </c>
      <c r="B21" s="420">
        <v>24</v>
      </c>
      <c r="C21" s="422">
        <v>22</v>
      </c>
      <c r="D21" s="636">
        <v>1</v>
      </c>
      <c r="E21" s="422">
        <v>22</v>
      </c>
      <c r="F21" s="473"/>
    </row>
    <row r="22" spans="1:6" ht="12.75">
      <c r="A22" s="474" t="s">
        <v>7</v>
      </c>
      <c r="B22" s="467"/>
      <c r="C22" s="469"/>
      <c r="D22" s="469"/>
      <c r="E22" s="469"/>
      <c r="F22" s="470"/>
    </row>
    <row r="23" spans="1:9" ht="12.75">
      <c r="A23" s="471" t="s">
        <v>182</v>
      </c>
      <c r="B23" s="420">
        <v>36</v>
      </c>
      <c r="C23" s="422">
        <v>33</v>
      </c>
      <c r="D23" s="422">
        <v>1</v>
      </c>
      <c r="E23" s="422">
        <v>32</v>
      </c>
      <c r="F23" s="220"/>
      <c r="H23" s="215"/>
      <c r="I23" s="215"/>
    </row>
    <row r="24" spans="1:9" ht="12.75">
      <c r="A24" s="384" t="s">
        <v>40</v>
      </c>
      <c r="B24" s="430">
        <v>12</v>
      </c>
      <c r="C24" s="396">
        <v>10</v>
      </c>
      <c r="D24" s="396">
        <v>1</v>
      </c>
      <c r="E24" s="396">
        <v>8</v>
      </c>
      <c r="F24" s="702"/>
      <c r="H24" s="215"/>
      <c r="I24" s="215"/>
    </row>
    <row r="25" spans="1:9" ht="12.75">
      <c r="A25" s="384" t="s">
        <v>39</v>
      </c>
      <c r="B25" s="430">
        <v>12</v>
      </c>
      <c r="C25" s="396">
        <v>10</v>
      </c>
      <c r="D25" s="637">
        <v>1</v>
      </c>
      <c r="E25" s="396">
        <v>11</v>
      </c>
      <c r="F25" s="703"/>
      <c r="H25" s="215"/>
      <c r="I25" s="215"/>
    </row>
    <row r="26" spans="1:9" ht="12.75">
      <c r="A26" s="384" t="s">
        <v>124</v>
      </c>
      <c r="B26" s="430">
        <v>12</v>
      </c>
      <c r="C26" s="396">
        <v>12</v>
      </c>
      <c r="D26" s="637">
        <v>1</v>
      </c>
      <c r="E26" s="396">
        <v>9</v>
      </c>
      <c r="F26" s="432"/>
      <c r="H26" s="215"/>
      <c r="I26" s="215"/>
    </row>
    <row r="27" spans="1:9" ht="12.75">
      <c r="A27" s="471" t="s">
        <v>94</v>
      </c>
      <c r="B27" s="420">
        <v>24</v>
      </c>
      <c r="C27" s="422">
        <v>21</v>
      </c>
      <c r="D27" s="422">
        <v>1</v>
      </c>
      <c r="E27" s="422">
        <v>20</v>
      </c>
      <c r="F27" s="220"/>
      <c r="H27" s="215"/>
      <c r="I27" s="215"/>
    </row>
    <row r="28" spans="1:6" ht="12.75">
      <c r="A28" s="474" t="s">
        <v>9</v>
      </c>
      <c r="B28" s="467"/>
      <c r="C28" s="469"/>
      <c r="D28" s="469"/>
      <c r="E28" s="469"/>
      <c r="F28" s="470"/>
    </row>
    <row r="29" spans="1:9" ht="12.75">
      <c r="A29" s="475" t="s">
        <v>182</v>
      </c>
      <c r="B29" s="420">
        <v>36</v>
      </c>
      <c r="C29" s="220">
        <v>36</v>
      </c>
      <c r="D29" s="421">
        <v>1</v>
      </c>
      <c r="E29" s="220">
        <v>35</v>
      </c>
      <c r="F29" s="442"/>
      <c r="H29" s="215"/>
      <c r="I29" s="215"/>
    </row>
    <row r="30" spans="1:9" ht="12.75">
      <c r="A30" s="476" t="s">
        <v>40</v>
      </c>
      <c r="B30" s="423">
        <v>12</v>
      </c>
      <c r="C30" s="351">
        <v>14</v>
      </c>
      <c r="D30" s="396">
        <v>0</v>
      </c>
      <c r="E30" s="351">
        <v>9</v>
      </c>
      <c r="F30" s="351"/>
      <c r="H30" s="215"/>
      <c r="I30" s="215"/>
    </row>
    <row r="31" spans="1:9" ht="12.75">
      <c r="A31" s="476" t="s">
        <v>39</v>
      </c>
      <c r="B31" s="423">
        <v>15</v>
      </c>
      <c r="C31" s="351">
        <v>13</v>
      </c>
      <c r="D31" s="396">
        <v>1</v>
      </c>
      <c r="E31" s="351">
        <v>11</v>
      </c>
      <c r="F31" s="351"/>
      <c r="H31" s="215"/>
      <c r="I31" s="215"/>
    </row>
    <row r="32" spans="1:9" ht="12.75">
      <c r="A32" s="476" t="s">
        <v>104</v>
      </c>
      <c r="B32" s="477">
        <v>12</v>
      </c>
      <c r="C32" s="389">
        <v>5</v>
      </c>
      <c r="D32" s="635">
        <v>0</v>
      </c>
      <c r="E32" s="389">
        <v>10</v>
      </c>
      <c r="F32" s="444"/>
      <c r="H32" s="215"/>
      <c r="I32" s="215"/>
    </row>
    <row r="33" spans="1:9" ht="13.5" thickBot="1">
      <c r="A33" s="479" t="s">
        <v>94</v>
      </c>
      <c r="B33" s="480">
        <v>24</v>
      </c>
      <c r="C33" s="437">
        <v>21</v>
      </c>
      <c r="D33" s="638">
        <v>1</v>
      </c>
      <c r="E33" s="437">
        <v>21</v>
      </c>
      <c r="F33" s="481"/>
      <c r="H33" s="215"/>
      <c r="I33" s="215"/>
    </row>
    <row r="34" spans="1:6" ht="13.5" thickBot="1">
      <c r="A34" s="482" t="s">
        <v>0</v>
      </c>
      <c r="B34" s="483">
        <f>SUM(B8:B33)</f>
        <v>363</v>
      </c>
      <c r="C34" s="484">
        <f>SUM(C8:C33)</f>
        <v>328</v>
      </c>
      <c r="D34" s="639">
        <f>SUM(D6:D33)</f>
        <v>17</v>
      </c>
      <c r="E34" s="631">
        <f>SUM(E8:E33)</f>
        <v>313</v>
      </c>
      <c r="F34" s="484">
        <f>SUM(F6:F33)</f>
        <v>0</v>
      </c>
    </row>
    <row r="35" ht="13.5" thickBot="1"/>
    <row r="36" ht="16.5" thickBot="1">
      <c r="A36" s="2" t="s">
        <v>136</v>
      </c>
    </row>
    <row r="37" ht="3" customHeight="1"/>
  </sheetData>
  <sheetProtection/>
  <mergeCells count="5">
    <mergeCell ref="B1:F1"/>
    <mergeCell ref="E6:F6"/>
    <mergeCell ref="E5:F5"/>
    <mergeCell ref="F24:F25"/>
    <mergeCell ref="C6:D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F57"/>
  <sheetViews>
    <sheetView zoomScaleSheetLayoutView="100" zoomScalePageLayoutView="0" workbookViewId="0" topLeftCell="A1">
      <pane xSplit="1" topLeftCell="B1" activePane="topRight" state="frozen"/>
      <selection pane="topLeft" activeCell="A13" sqref="A13"/>
      <selection pane="topRight" activeCell="P17" sqref="P17"/>
    </sheetView>
  </sheetViews>
  <sheetFormatPr defaultColWidth="11.421875" defaultRowHeight="12.75"/>
  <cols>
    <col min="1" max="1" width="31.421875" style="4" customWidth="1"/>
    <col min="2" max="2" width="8.28125" style="4" customWidth="1"/>
    <col min="3" max="3" width="5.7109375" style="4" customWidth="1"/>
    <col min="4" max="4" width="7.7109375" style="4" customWidth="1"/>
    <col min="5" max="5" width="7.8515625" style="4" customWidth="1"/>
    <col min="6" max="6" width="7.140625" style="4" customWidth="1"/>
    <col min="7" max="16384" width="11.421875" style="4" customWidth="1"/>
  </cols>
  <sheetData>
    <row r="1" spans="2:6" ht="123" customHeight="1">
      <c r="B1" s="687"/>
      <c r="C1" s="687"/>
      <c r="D1" s="687"/>
      <c r="E1" s="687"/>
      <c r="F1" s="687"/>
    </row>
    <row r="2" spans="1:2" ht="15.75">
      <c r="A2" s="188" t="s">
        <v>41</v>
      </c>
      <c r="B2" s="10"/>
    </row>
    <row r="3" spans="1:2" ht="15">
      <c r="A3" s="189" t="s">
        <v>158</v>
      </c>
      <c r="B3" s="10"/>
    </row>
    <row r="4" spans="1:2" ht="56.25" customHeight="1" thickBot="1">
      <c r="A4" s="189"/>
      <c r="B4" s="10"/>
    </row>
    <row r="5" spans="3:6" ht="13.5" customHeight="1" thickBot="1">
      <c r="C5" s="190"/>
      <c r="D5" s="190"/>
      <c r="E5" s="692" t="s">
        <v>196</v>
      </c>
      <c r="F5" s="693"/>
    </row>
    <row r="6" spans="1:6" ht="13.5" thickBot="1">
      <c r="A6" s="191" t="s">
        <v>1</v>
      </c>
      <c r="B6" s="379" t="s">
        <v>195</v>
      </c>
      <c r="C6" s="688" t="s">
        <v>185</v>
      </c>
      <c r="D6" s="694"/>
      <c r="E6" s="685" t="s">
        <v>127</v>
      </c>
      <c r="F6" s="686"/>
    </row>
    <row r="7" spans="1:6" ht="13.5" thickBot="1">
      <c r="A7" s="338"/>
      <c r="B7" s="340"/>
      <c r="C7" s="416" t="s">
        <v>2</v>
      </c>
      <c r="D7" s="415" t="s">
        <v>3</v>
      </c>
      <c r="E7" s="416" t="s">
        <v>2</v>
      </c>
      <c r="F7" s="415" t="s">
        <v>3</v>
      </c>
    </row>
    <row r="8" spans="1:6" ht="12.75">
      <c r="A8" s="355" t="s">
        <v>42</v>
      </c>
      <c r="B8" s="380"/>
      <c r="C8" s="440"/>
      <c r="D8" s="440"/>
      <c r="E8" s="343"/>
      <c r="F8" s="440"/>
    </row>
    <row r="9" spans="1:6" ht="12.75">
      <c r="A9" s="349" t="s">
        <v>12</v>
      </c>
      <c r="B9" s="350">
        <v>24</v>
      </c>
      <c r="C9" s="441">
        <v>23</v>
      </c>
      <c r="D9" s="441">
        <v>1</v>
      </c>
      <c r="E9" s="351">
        <v>19</v>
      </c>
      <c r="F9" s="441"/>
    </row>
    <row r="10" spans="1:6" ht="13.5" thickBot="1">
      <c r="A10" s="358" t="s">
        <v>13</v>
      </c>
      <c r="B10" s="342">
        <v>24</v>
      </c>
      <c r="C10" s="442">
        <v>16</v>
      </c>
      <c r="D10" s="442">
        <v>1</v>
      </c>
      <c r="E10" s="220">
        <v>17</v>
      </c>
      <c r="F10" s="442"/>
    </row>
    <row r="11" spans="1:6" ht="12.75">
      <c r="A11" s="379" t="s">
        <v>8</v>
      </c>
      <c r="B11" s="380"/>
      <c r="C11" s="440"/>
      <c r="D11" s="440"/>
      <c r="E11" s="343"/>
      <c r="F11" s="440"/>
    </row>
    <row r="12" spans="1:6" ht="12.75">
      <c r="A12" s="349" t="s">
        <v>6</v>
      </c>
      <c r="B12" s="705">
        <v>30</v>
      </c>
      <c r="C12" s="443">
        <v>29</v>
      </c>
      <c r="D12" s="698">
        <v>1</v>
      </c>
      <c r="E12" s="389">
        <v>29</v>
      </c>
      <c r="F12" s="698"/>
    </row>
    <row r="13" spans="1:6" ht="12.75">
      <c r="A13" s="349" t="s">
        <v>85</v>
      </c>
      <c r="B13" s="707"/>
      <c r="C13" s="432"/>
      <c r="D13" s="704"/>
      <c r="E13" s="383"/>
      <c r="F13" s="704"/>
    </row>
    <row r="14" spans="1:6" ht="12.75">
      <c r="A14" s="349" t="s">
        <v>7</v>
      </c>
      <c r="B14" s="705">
        <v>30</v>
      </c>
      <c r="C14" s="443">
        <v>28</v>
      </c>
      <c r="D14" s="698">
        <v>1</v>
      </c>
      <c r="E14" s="351">
        <v>29</v>
      </c>
      <c r="F14" s="698"/>
    </row>
    <row r="15" spans="1:6" ht="12.75">
      <c r="A15" s="349" t="s">
        <v>95</v>
      </c>
      <c r="B15" s="707"/>
      <c r="C15" s="432"/>
      <c r="D15" s="704"/>
      <c r="E15" s="351"/>
      <c r="F15" s="704"/>
    </row>
    <row r="16" spans="1:6" ht="12.75">
      <c r="A16" s="358" t="s">
        <v>9</v>
      </c>
      <c r="B16" s="709">
        <v>30</v>
      </c>
      <c r="C16" s="444">
        <v>28</v>
      </c>
      <c r="D16" s="698">
        <v>1</v>
      </c>
      <c r="E16" s="220">
        <v>30</v>
      </c>
      <c r="F16" s="702"/>
    </row>
    <row r="17" spans="1:6" ht="12.75">
      <c r="A17" s="352" t="s">
        <v>125</v>
      </c>
      <c r="B17" s="710"/>
      <c r="C17" s="445"/>
      <c r="D17" s="704"/>
      <c r="E17" s="354"/>
      <c r="F17" s="708"/>
    </row>
    <row r="18" spans="1:6" ht="12.75">
      <c r="A18" s="345" t="s">
        <v>43</v>
      </c>
      <c r="B18" s="346"/>
      <c r="C18" s="446"/>
      <c r="D18" s="446"/>
      <c r="E18" s="347"/>
      <c r="F18" s="446"/>
    </row>
    <row r="19" spans="1:6" ht="12.75">
      <c r="A19" s="349" t="s">
        <v>6</v>
      </c>
      <c r="B19" s="705">
        <v>30</v>
      </c>
      <c r="C19" s="443">
        <v>28</v>
      </c>
      <c r="D19" s="698">
        <v>1</v>
      </c>
      <c r="E19" s="351">
        <v>25</v>
      </c>
      <c r="F19" s="698"/>
    </row>
    <row r="20" spans="1:6" ht="12.75">
      <c r="A20" s="349" t="s">
        <v>85</v>
      </c>
      <c r="B20" s="707"/>
      <c r="C20" s="432"/>
      <c r="D20" s="704"/>
      <c r="E20" s="351"/>
      <c r="F20" s="704"/>
    </row>
    <row r="21" spans="1:6" ht="12.75">
      <c r="A21" s="349" t="s">
        <v>7</v>
      </c>
      <c r="B21" s="705">
        <v>30</v>
      </c>
      <c r="C21" s="443">
        <v>27</v>
      </c>
      <c r="D21" s="698">
        <v>1</v>
      </c>
      <c r="E21" s="351">
        <v>30</v>
      </c>
      <c r="F21" s="698"/>
    </row>
    <row r="22" spans="1:6" ht="12.75">
      <c r="A22" s="349" t="s">
        <v>95</v>
      </c>
      <c r="B22" s="707"/>
      <c r="C22" s="432"/>
      <c r="D22" s="704"/>
      <c r="E22" s="351"/>
      <c r="F22" s="704"/>
    </row>
    <row r="23" spans="1:6" ht="12.75">
      <c r="A23" s="349" t="s">
        <v>9</v>
      </c>
      <c r="B23" s="705">
        <v>30</v>
      </c>
      <c r="C23" s="443">
        <v>27</v>
      </c>
      <c r="D23" s="698">
        <v>1</v>
      </c>
      <c r="E23" s="351">
        <v>25</v>
      </c>
      <c r="F23" s="702"/>
    </row>
    <row r="24" spans="1:6" ht="12.75">
      <c r="A24" s="358" t="s">
        <v>125</v>
      </c>
      <c r="B24" s="706"/>
      <c r="C24" s="444"/>
      <c r="D24" s="700"/>
      <c r="E24" s="220"/>
      <c r="F24" s="708"/>
    </row>
    <row r="25" spans="1:6" ht="12.75">
      <c r="A25" s="428" t="s">
        <v>96</v>
      </c>
      <c r="B25" s="404"/>
      <c r="C25" s="448"/>
      <c r="D25" s="448"/>
      <c r="E25" s="405"/>
      <c r="F25" s="448"/>
    </row>
    <row r="26" spans="1:6" ht="12.75">
      <c r="A26" s="407" t="s">
        <v>6</v>
      </c>
      <c r="B26" s="388">
        <v>30</v>
      </c>
      <c r="C26" s="389">
        <v>28</v>
      </c>
      <c r="D26" s="449">
        <v>1</v>
      </c>
      <c r="E26" s="389">
        <v>28</v>
      </c>
      <c r="F26" s="449"/>
    </row>
    <row r="27" spans="1:6" ht="12.75">
      <c r="A27" s="407" t="s">
        <v>7</v>
      </c>
      <c r="B27" s="388">
        <v>60</v>
      </c>
      <c r="C27" s="351">
        <v>27</v>
      </c>
      <c r="D27" s="441">
        <v>1</v>
      </c>
      <c r="E27" s="389">
        <v>30</v>
      </c>
      <c r="F27" s="449"/>
    </row>
    <row r="28" spans="1:6" ht="12.75">
      <c r="A28" s="352" t="s">
        <v>9</v>
      </c>
      <c r="B28" s="353">
        <v>60</v>
      </c>
      <c r="C28" s="220">
        <v>27</v>
      </c>
      <c r="D28" s="442">
        <v>1</v>
      </c>
      <c r="E28" s="354">
        <v>28</v>
      </c>
      <c r="F28" s="433"/>
    </row>
    <row r="29" spans="1:6" ht="12.75">
      <c r="A29" s="345" t="s">
        <v>44</v>
      </c>
      <c r="B29" s="346"/>
      <c r="C29" s="446"/>
      <c r="D29" s="446"/>
      <c r="E29" s="347"/>
      <c r="F29" s="446"/>
    </row>
    <row r="30" spans="1:6" ht="12.75">
      <c r="A30" s="349" t="s">
        <v>6</v>
      </c>
      <c r="B30" s="350">
        <v>30</v>
      </c>
      <c r="C30" s="351">
        <v>30</v>
      </c>
      <c r="D30" s="441">
        <v>1</v>
      </c>
      <c r="E30" s="351">
        <v>29</v>
      </c>
      <c r="F30" s="441"/>
    </row>
    <row r="31" spans="1:6" ht="12.75">
      <c r="A31" s="349" t="s">
        <v>7</v>
      </c>
      <c r="B31" s="350">
        <v>30</v>
      </c>
      <c r="C31" s="351">
        <v>30</v>
      </c>
      <c r="D31" s="441">
        <v>1</v>
      </c>
      <c r="E31" s="351">
        <v>30</v>
      </c>
      <c r="F31" s="441"/>
    </row>
    <row r="32" spans="1:6" ht="12.75">
      <c r="A32" s="359" t="s">
        <v>9</v>
      </c>
      <c r="B32" s="360">
        <v>30</v>
      </c>
      <c r="C32" s="361">
        <v>28</v>
      </c>
      <c r="D32" s="450">
        <v>1</v>
      </c>
      <c r="E32" s="361">
        <v>27</v>
      </c>
      <c r="F32" s="450"/>
    </row>
    <row r="33" spans="1:6" ht="12.75">
      <c r="A33" s="451" t="s">
        <v>93</v>
      </c>
      <c r="B33" s="452"/>
      <c r="C33" s="446"/>
      <c r="D33" s="446"/>
      <c r="E33" s="347"/>
      <c r="F33" s="446"/>
    </row>
    <row r="34" spans="1:6" ht="12.75">
      <c r="A34" s="453" t="s">
        <v>197</v>
      </c>
      <c r="B34" s="356">
        <v>30</v>
      </c>
      <c r="C34" s="351">
        <v>29</v>
      </c>
      <c r="D34" s="441">
        <v>1</v>
      </c>
      <c r="E34" s="351">
        <v>29</v>
      </c>
      <c r="F34" s="441"/>
    </row>
    <row r="35" spans="1:6" ht="12.75">
      <c r="A35" s="454" t="s">
        <v>7</v>
      </c>
      <c r="B35" s="388">
        <v>30</v>
      </c>
      <c r="C35" s="455">
        <v>29</v>
      </c>
      <c r="D35" s="456">
        <v>1</v>
      </c>
      <c r="E35" s="455">
        <v>29</v>
      </c>
      <c r="F35" s="456"/>
    </row>
    <row r="36" spans="1:6" ht="13.5" thickBot="1">
      <c r="A36" s="352" t="s">
        <v>9</v>
      </c>
      <c r="B36" s="457">
        <v>30</v>
      </c>
      <c r="C36" s="437">
        <v>29</v>
      </c>
      <c r="D36" s="458">
        <v>1</v>
      </c>
      <c r="E36" s="437">
        <v>28</v>
      </c>
      <c r="F36" s="458"/>
    </row>
    <row r="37" spans="1:6" ht="12.75">
      <c r="A37" s="379" t="s">
        <v>19</v>
      </c>
      <c r="B37" s="380"/>
      <c r="C37" s="440"/>
      <c r="D37" s="440"/>
      <c r="E37" s="343"/>
      <c r="F37" s="440"/>
    </row>
    <row r="38" spans="1:6" ht="13.5" thickBot="1">
      <c r="A38" s="459" t="s">
        <v>45</v>
      </c>
      <c r="B38" s="460"/>
      <c r="C38" s="462"/>
      <c r="D38" s="462"/>
      <c r="E38" s="461"/>
      <c r="F38" s="462"/>
    </row>
    <row r="39" spans="1:6" ht="13.5" thickBot="1">
      <c r="A39" s="463" t="s">
        <v>0</v>
      </c>
      <c r="B39" s="373">
        <f>SUM(B8:B38)</f>
        <v>558</v>
      </c>
      <c r="C39" s="374">
        <f>SUM(C7:C38)</f>
        <v>463</v>
      </c>
      <c r="D39" s="374">
        <f>SUM(D7:D38)</f>
        <v>17</v>
      </c>
      <c r="E39" s="374">
        <f>SUM(E8:E38)</f>
        <v>462</v>
      </c>
      <c r="F39" s="225">
        <f>SUM(F8:F38)</f>
        <v>0</v>
      </c>
    </row>
    <row r="40" ht="13.5" thickBot="1">
      <c r="B40" s="1"/>
    </row>
    <row r="41" ht="16.5" thickBot="1">
      <c r="A41" s="2" t="s">
        <v>137</v>
      </c>
    </row>
    <row r="44" spans="1:6" ht="15">
      <c r="A44" s="228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4" ht="15">
      <c r="A46" s="228"/>
      <c r="B46" s="7"/>
      <c r="C46" s="7"/>
      <c r="D46" s="7"/>
    </row>
    <row r="47" spans="1:4" ht="15">
      <c r="A47" s="7"/>
      <c r="B47" s="7"/>
      <c r="C47" s="7"/>
      <c r="D47" s="7"/>
    </row>
    <row r="48" spans="1:4" ht="15.75">
      <c r="A48" s="439"/>
      <c r="B48" s="7"/>
      <c r="C48" s="7"/>
      <c r="D48" s="7"/>
    </row>
    <row r="49" spans="1:4" ht="15">
      <c r="A49" s="228"/>
      <c r="B49" s="7"/>
      <c r="C49" s="7"/>
      <c r="D49" s="7"/>
    </row>
    <row r="50" spans="1:4" ht="15">
      <c r="A50" s="228"/>
      <c r="B50" s="7"/>
      <c r="C50" s="7"/>
      <c r="D50" s="7"/>
    </row>
    <row r="51" spans="1:4" ht="15">
      <c r="A51" s="228"/>
      <c r="B51" s="7"/>
      <c r="C51" s="7"/>
      <c r="D51" s="7"/>
    </row>
    <row r="52" spans="1:4" ht="15">
      <c r="A52" s="228"/>
      <c r="B52" s="7"/>
      <c r="C52" s="7"/>
      <c r="D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6" ht="15">
      <c r="A57" s="7"/>
      <c r="B57" s="7"/>
      <c r="C57" s="7"/>
      <c r="D57" s="7"/>
      <c r="E57" s="7"/>
      <c r="F57" s="7"/>
    </row>
  </sheetData>
  <sheetProtection/>
  <mergeCells count="22">
    <mergeCell ref="D21:D22"/>
    <mergeCell ref="D19:D20"/>
    <mergeCell ref="F16:F17"/>
    <mergeCell ref="F21:F22"/>
    <mergeCell ref="F19:F20"/>
    <mergeCell ref="D23:D24"/>
    <mergeCell ref="B12:B13"/>
    <mergeCell ref="B14:B15"/>
    <mergeCell ref="B16:B17"/>
    <mergeCell ref="B19:B20"/>
    <mergeCell ref="D16:D17"/>
    <mergeCell ref="D14:D15"/>
    <mergeCell ref="B1:F1"/>
    <mergeCell ref="E6:F6"/>
    <mergeCell ref="E5:F5"/>
    <mergeCell ref="C6:D6"/>
    <mergeCell ref="F12:F13"/>
    <mergeCell ref="B23:B24"/>
    <mergeCell ref="B21:B22"/>
    <mergeCell ref="F14:F15"/>
    <mergeCell ref="D12:D13"/>
    <mergeCell ref="F23:F2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57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I19" sqref="I19"/>
    </sheetView>
  </sheetViews>
  <sheetFormatPr defaultColWidth="11.421875" defaultRowHeight="12.75"/>
  <cols>
    <col min="1" max="1" width="47.8515625" style="4" customWidth="1"/>
    <col min="2" max="4" width="7.7109375" style="4" customWidth="1"/>
    <col min="5" max="5" width="7.140625" style="4" bestFit="1" customWidth="1"/>
    <col min="6" max="6" width="7.57421875" style="4" customWidth="1"/>
    <col min="7" max="16384" width="11.421875" style="4" customWidth="1"/>
  </cols>
  <sheetData>
    <row r="1" spans="2:6" ht="121.5" customHeight="1">
      <c r="B1" s="687"/>
      <c r="C1" s="687"/>
      <c r="D1" s="687"/>
      <c r="E1" s="687"/>
      <c r="F1" s="687"/>
    </row>
    <row r="2" spans="1:2" ht="15.75">
      <c r="A2" s="188" t="s">
        <v>46</v>
      </c>
      <c r="B2" s="10"/>
    </row>
    <row r="3" spans="1:2" ht="15">
      <c r="A3" s="189" t="s">
        <v>191</v>
      </c>
      <c r="B3" s="10"/>
    </row>
    <row r="4" spans="1:2" ht="60.75" customHeight="1" thickBot="1">
      <c r="A4" s="189"/>
      <c r="B4" s="10"/>
    </row>
    <row r="5" spans="3:6" ht="16.5" customHeight="1" thickBot="1">
      <c r="C5" s="413"/>
      <c r="D5" s="413"/>
      <c r="E5" s="692" t="s">
        <v>196</v>
      </c>
      <c r="F5" s="693"/>
    </row>
    <row r="6" spans="1:6" ht="13.5" thickBot="1">
      <c r="A6" s="338" t="s">
        <v>1</v>
      </c>
      <c r="B6" s="564" t="s">
        <v>198</v>
      </c>
      <c r="C6" s="697" t="s">
        <v>185</v>
      </c>
      <c r="D6" s="697"/>
      <c r="E6" s="685" t="s">
        <v>127</v>
      </c>
      <c r="F6" s="686"/>
    </row>
    <row r="7" spans="1:6" ht="13.5" thickBot="1">
      <c r="A7" s="414"/>
      <c r="B7" s="340"/>
      <c r="C7" s="417" t="s">
        <v>2</v>
      </c>
      <c r="D7" s="417" t="s">
        <v>3</v>
      </c>
      <c r="E7" s="416" t="s">
        <v>2</v>
      </c>
      <c r="F7" s="415" t="s">
        <v>3</v>
      </c>
    </row>
    <row r="8" spans="1:6" ht="13.5" thickBot="1">
      <c r="A8" s="562" t="s">
        <v>91</v>
      </c>
      <c r="B8" s="545">
        <v>24</v>
      </c>
      <c r="C8" s="515">
        <v>23</v>
      </c>
      <c r="D8" s="563">
        <v>1</v>
      </c>
      <c r="E8" s="515">
        <v>17</v>
      </c>
      <c r="F8" s="563"/>
    </row>
    <row r="9" spans="1:6" ht="13.5" thickBot="1">
      <c r="A9" s="561" t="s">
        <v>169</v>
      </c>
      <c r="B9" s="545">
        <v>10</v>
      </c>
      <c r="C9" s="515"/>
      <c r="D9" s="438"/>
      <c r="E9" s="515">
        <v>5</v>
      </c>
      <c r="F9" s="438"/>
    </row>
    <row r="10" spans="1:6" ht="12.75">
      <c r="A10" s="419" t="s">
        <v>87</v>
      </c>
      <c r="B10" s="342"/>
      <c r="C10" s="422"/>
      <c r="D10" s="220"/>
      <c r="E10" s="422"/>
      <c r="F10" s="220"/>
    </row>
    <row r="11" spans="1:6" ht="12.75">
      <c r="A11" s="349" t="s">
        <v>49</v>
      </c>
      <c r="B11" s="356">
        <v>15</v>
      </c>
      <c r="C11" s="396">
        <v>12</v>
      </c>
      <c r="D11" s="351">
        <v>1</v>
      </c>
      <c r="E11" s="396">
        <v>11</v>
      </c>
      <c r="F11" s="351"/>
    </row>
    <row r="12" spans="1:9" ht="12.75">
      <c r="A12" s="352" t="s">
        <v>36</v>
      </c>
      <c r="B12" s="365">
        <v>15</v>
      </c>
      <c r="C12" s="427">
        <v>12</v>
      </c>
      <c r="D12" s="354">
        <v>1</v>
      </c>
      <c r="E12" s="427">
        <v>8</v>
      </c>
      <c r="F12" s="354"/>
      <c r="H12" s="215"/>
      <c r="I12" s="215"/>
    </row>
    <row r="13" spans="1:6" ht="12.75">
      <c r="A13" s="428" t="s">
        <v>97</v>
      </c>
      <c r="B13" s="404"/>
      <c r="C13" s="429"/>
      <c r="D13" s="405"/>
      <c r="E13" s="511"/>
      <c r="F13" s="405"/>
    </row>
    <row r="14" spans="1:6" ht="12.75">
      <c r="A14" s="349" t="s">
        <v>49</v>
      </c>
      <c r="B14" s="350">
        <v>12</v>
      </c>
      <c r="C14" s="424">
        <v>8</v>
      </c>
      <c r="D14" s="351">
        <v>1</v>
      </c>
      <c r="E14" s="396">
        <v>9</v>
      </c>
      <c r="F14" s="351"/>
    </row>
    <row r="15" spans="1:9" ht="13.5" thickBot="1">
      <c r="A15" s="358" t="s">
        <v>36</v>
      </c>
      <c r="B15" s="342">
        <v>12</v>
      </c>
      <c r="C15" s="421">
        <v>9</v>
      </c>
      <c r="D15" s="220">
        <v>1</v>
      </c>
      <c r="E15" s="422">
        <v>7</v>
      </c>
      <c r="F15" s="220"/>
      <c r="H15" s="215"/>
      <c r="I15" s="215"/>
    </row>
    <row r="16" spans="1:6" ht="12.75">
      <c r="A16" s="379" t="s">
        <v>47</v>
      </c>
      <c r="B16" s="380"/>
      <c r="C16" s="431"/>
      <c r="D16" s="343"/>
      <c r="E16" s="510"/>
      <c r="F16" s="343"/>
    </row>
    <row r="17" spans="1:6" ht="12.75">
      <c r="A17" s="349" t="s">
        <v>6</v>
      </c>
      <c r="B17" s="350">
        <v>12</v>
      </c>
      <c r="C17" s="424">
        <v>11</v>
      </c>
      <c r="D17" s="351">
        <v>1</v>
      </c>
      <c r="E17" s="396">
        <v>11</v>
      </c>
      <c r="F17" s="351"/>
    </row>
    <row r="18" spans="1:6" ht="12.75">
      <c r="A18" s="349" t="s">
        <v>75</v>
      </c>
      <c r="B18" s="350">
        <v>12</v>
      </c>
      <c r="C18" s="424">
        <v>11</v>
      </c>
      <c r="D18" s="432">
        <v>1</v>
      </c>
      <c r="E18" s="396">
        <v>11</v>
      </c>
      <c r="F18" s="432"/>
    </row>
    <row r="19" spans="1:9" ht="12.75">
      <c r="A19" s="349" t="s">
        <v>7</v>
      </c>
      <c r="B19" s="350">
        <v>12</v>
      </c>
      <c r="C19" s="424">
        <v>11</v>
      </c>
      <c r="D19" s="351">
        <v>1</v>
      </c>
      <c r="E19" s="396">
        <v>10</v>
      </c>
      <c r="F19" s="351"/>
      <c r="H19" s="215"/>
      <c r="I19" s="215"/>
    </row>
    <row r="20" spans="1:9" ht="12.75">
      <c r="A20" s="349" t="s">
        <v>77</v>
      </c>
      <c r="B20" s="350">
        <v>12</v>
      </c>
      <c r="C20" s="424">
        <v>12</v>
      </c>
      <c r="D20" s="432">
        <v>1</v>
      </c>
      <c r="E20" s="396">
        <v>12</v>
      </c>
      <c r="F20" s="432"/>
      <c r="H20" s="215"/>
      <c r="I20" s="215"/>
    </row>
    <row r="21" spans="1:9" ht="12.75">
      <c r="A21" s="358" t="s">
        <v>9</v>
      </c>
      <c r="B21" s="342">
        <v>12</v>
      </c>
      <c r="C21" s="421">
        <v>10</v>
      </c>
      <c r="D21" s="220">
        <v>1</v>
      </c>
      <c r="E21" s="422">
        <v>13</v>
      </c>
      <c r="F21" s="220"/>
      <c r="H21" s="215"/>
      <c r="I21" s="215"/>
    </row>
    <row r="22" spans="1:9" ht="12.75">
      <c r="A22" s="352" t="s">
        <v>98</v>
      </c>
      <c r="B22" s="353">
        <v>12</v>
      </c>
      <c r="C22" s="426">
        <v>12</v>
      </c>
      <c r="D22" s="354">
        <v>1</v>
      </c>
      <c r="E22" s="427">
        <v>13</v>
      </c>
      <c r="F22" s="354"/>
      <c r="H22" s="215"/>
      <c r="I22" s="215"/>
    </row>
    <row r="23" spans="1:6" ht="12.75">
      <c r="A23" s="403" t="s">
        <v>78</v>
      </c>
      <c r="B23" s="404"/>
      <c r="C23" s="429"/>
      <c r="D23" s="405"/>
      <c r="E23" s="511"/>
      <c r="F23" s="405"/>
    </row>
    <row r="24" spans="1:6" ht="12.75">
      <c r="A24" s="407" t="s">
        <v>6</v>
      </c>
      <c r="B24" s="388">
        <v>30</v>
      </c>
      <c r="C24" s="435">
        <v>24</v>
      </c>
      <c r="D24" s="389">
        <v>1</v>
      </c>
      <c r="E24" s="216">
        <v>22</v>
      </c>
      <c r="F24" s="389"/>
    </row>
    <row r="25" spans="1:9" ht="12.75">
      <c r="A25" s="407" t="s">
        <v>7</v>
      </c>
      <c r="B25" s="388">
        <v>30</v>
      </c>
      <c r="C25" s="424">
        <v>21</v>
      </c>
      <c r="D25" s="351">
        <v>1</v>
      </c>
      <c r="E25" s="216">
        <v>27</v>
      </c>
      <c r="F25" s="389"/>
      <c r="H25" s="215"/>
      <c r="I25" s="215"/>
    </row>
    <row r="26" spans="1:9" ht="13.5" thickBot="1">
      <c r="A26" s="352" t="s">
        <v>9</v>
      </c>
      <c r="B26" s="353">
        <v>30</v>
      </c>
      <c r="C26" s="436">
        <v>29</v>
      </c>
      <c r="D26" s="437">
        <v>1</v>
      </c>
      <c r="E26" s="427">
        <v>22</v>
      </c>
      <c r="F26" s="354"/>
      <c r="H26" s="215"/>
      <c r="I26" s="215"/>
    </row>
    <row r="27" spans="1:6" ht="12.75">
      <c r="A27" s="355" t="s">
        <v>199</v>
      </c>
      <c r="B27" s="342"/>
      <c r="C27" s="421"/>
      <c r="D27" s="220"/>
      <c r="E27" s="422"/>
      <c r="F27" s="220"/>
    </row>
    <row r="28" spans="1:6" ht="12.75">
      <c r="A28" s="349" t="s">
        <v>6</v>
      </c>
      <c r="B28" s="350">
        <v>12</v>
      </c>
      <c r="C28" s="424">
        <v>8</v>
      </c>
      <c r="D28" s="351">
        <v>2</v>
      </c>
      <c r="E28" s="396">
        <v>11</v>
      </c>
      <c r="F28" s="351"/>
    </row>
    <row r="29" spans="1:6" ht="12.75">
      <c r="A29" s="349" t="s">
        <v>75</v>
      </c>
      <c r="B29" s="350">
        <v>12</v>
      </c>
      <c r="C29" s="565">
        <v>8</v>
      </c>
      <c r="D29" s="566"/>
      <c r="E29" s="396">
        <v>9</v>
      </c>
      <c r="F29" s="351"/>
    </row>
    <row r="30" spans="1:9" ht="12.75">
      <c r="A30" s="349" t="s">
        <v>7</v>
      </c>
      <c r="B30" s="350">
        <v>12</v>
      </c>
      <c r="C30" s="424">
        <v>3</v>
      </c>
      <c r="D30" s="351">
        <v>2</v>
      </c>
      <c r="E30" s="396">
        <v>10</v>
      </c>
      <c r="F30" s="351"/>
      <c r="H30" s="215"/>
      <c r="I30" s="215"/>
    </row>
    <row r="31" spans="1:9" ht="12.75">
      <c r="A31" s="349" t="s">
        <v>166</v>
      </c>
      <c r="B31" s="350">
        <v>12</v>
      </c>
      <c r="C31" s="565">
        <v>3</v>
      </c>
      <c r="D31" s="566"/>
      <c r="E31" s="396">
        <v>2</v>
      </c>
      <c r="F31" s="351"/>
      <c r="H31" s="215"/>
      <c r="I31" s="215"/>
    </row>
    <row r="32" spans="1:9" ht="12.75">
      <c r="A32" s="358" t="s">
        <v>9</v>
      </c>
      <c r="B32" s="364">
        <v>12</v>
      </c>
      <c r="C32" s="421">
        <v>6</v>
      </c>
      <c r="D32" s="220">
        <v>2</v>
      </c>
      <c r="E32" s="422">
        <v>15</v>
      </c>
      <c r="F32" s="220"/>
      <c r="H32" s="215"/>
      <c r="I32" s="215"/>
    </row>
    <row r="33" spans="1:9" ht="13.5" thickBot="1">
      <c r="A33" s="349" t="s">
        <v>174</v>
      </c>
      <c r="B33" s="507">
        <v>12</v>
      </c>
      <c r="C33" s="436">
        <v>6</v>
      </c>
      <c r="D33" s="437"/>
      <c r="E33" s="526">
        <v>3</v>
      </c>
      <c r="F33" s="437"/>
      <c r="H33" s="215"/>
      <c r="I33" s="215"/>
    </row>
    <row r="34" spans="1:6" ht="13.5" thickBot="1">
      <c r="A34" s="463" t="s">
        <v>0</v>
      </c>
      <c r="B34" s="373">
        <f>SUM(B8:B33)</f>
        <v>322</v>
      </c>
      <c r="C34" s="373">
        <f>SUM(C8:C33)</f>
        <v>239</v>
      </c>
      <c r="D34" s="373">
        <f>SUM(D8:D33)</f>
        <v>20</v>
      </c>
      <c r="E34" s="373">
        <f>SUM(E8:E33)</f>
        <v>248</v>
      </c>
      <c r="F34" s="373">
        <f>SUM(F8:F33)</f>
        <v>0</v>
      </c>
    </row>
    <row r="35" spans="1:2" ht="13.5" thickBot="1">
      <c r="A35" s="1"/>
      <c r="B35" s="1"/>
    </row>
    <row r="36" ht="16.5" thickBot="1">
      <c r="A36" s="2" t="s">
        <v>138</v>
      </c>
    </row>
    <row r="39" spans="1:6" ht="15.75">
      <c r="A39" s="439"/>
      <c r="B39" s="376"/>
      <c r="C39" s="376"/>
      <c r="D39" s="376"/>
      <c r="E39" s="376"/>
      <c r="F39" s="376"/>
    </row>
    <row r="40" spans="1:6" ht="15.75">
      <c r="A40" s="228"/>
      <c r="B40" s="376"/>
      <c r="C40" s="376"/>
      <c r="D40" s="376"/>
      <c r="E40" s="376"/>
      <c r="F40" s="376"/>
    </row>
    <row r="41" spans="1:6" ht="15.75">
      <c r="A41" s="228"/>
      <c r="B41" s="376"/>
      <c r="C41" s="376"/>
      <c r="D41" s="376"/>
      <c r="E41" s="376"/>
      <c r="F41" s="376"/>
    </row>
    <row r="42" spans="1:6" ht="15.75">
      <c r="A42" s="228"/>
      <c r="B42" s="376"/>
      <c r="C42" s="376"/>
      <c r="D42" s="376"/>
      <c r="E42" s="376"/>
      <c r="F42" s="376"/>
    </row>
    <row r="43" spans="1:6" ht="15.75">
      <c r="A43" s="376"/>
      <c r="B43" s="376"/>
      <c r="C43" s="376"/>
      <c r="D43" s="376"/>
      <c r="E43" s="376"/>
      <c r="F43" s="376"/>
    </row>
    <row r="44" spans="1:6" ht="15.75">
      <c r="A44" s="376"/>
      <c r="B44" s="376"/>
      <c r="C44" s="376"/>
      <c r="D44" s="376"/>
      <c r="E44" s="376"/>
      <c r="F44" s="376"/>
    </row>
    <row r="45" spans="1:6" ht="15.75">
      <c r="A45" s="376"/>
      <c r="B45" s="376"/>
      <c r="C45" s="376"/>
      <c r="D45" s="376"/>
      <c r="E45" s="376"/>
      <c r="F45" s="376"/>
    </row>
    <row r="46" spans="1:6" ht="15.75">
      <c r="A46" s="376"/>
      <c r="B46" s="376"/>
      <c r="C46" s="376"/>
      <c r="D46" s="376"/>
      <c r="E46" s="376"/>
      <c r="F46" s="376"/>
    </row>
    <row r="47" spans="1:6" ht="15.75">
      <c r="A47" s="376"/>
      <c r="B47" s="376"/>
      <c r="C47" s="376"/>
      <c r="D47" s="376"/>
      <c r="E47" s="376"/>
      <c r="F47" s="376"/>
    </row>
    <row r="48" spans="1:6" ht="15.75">
      <c r="A48" s="376"/>
      <c r="B48" s="376"/>
      <c r="C48" s="376"/>
      <c r="D48" s="376"/>
      <c r="E48" s="376"/>
      <c r="F48" s="376"/>
    </row>
    <row r="49" spans="1:6" ht="15.75">
      <c r="A49" s="376"/>
      <c r="B49" s="376"/>
      <c r="C49" s="376"/>
      <c r="D49" s="376"/>
      <c r="E49" s="376"/>
      <c r="F49" s="376"/>
    </row>
    <row r="50" spans="1:6" ht="15.75">
      <c r="A50" s="376"/>
      <c r="B50" s="376"/>
      <c r="C50" s="376"/>
      <c r="D50" s="376"/>
      <c r="E50" s="376"/>
      <c r="F50" s="376"/>
    </row>
    <row r="51" spans="1:6" ht="15.75">
      <c r="A51" s="376"/>
      <c r="B51" s="376"/>
      <c r="C51" s="376"/>
      <c r="D51" s="376"/>
      <c r="E51" s="376"/>
      <c r="F51" s="376"/>
    </row>
    <row r="52" spans="1:6" ht="15.75">
      <c r="A52" s="376"/>
      <c r="B52" s="376"/>
      <c r="C52" s="376"/>
      <c r="D52" s="376"/>
      <c r="E52" s="376"/>
      <c r="F52" s="376"/>
    </row>
    <row r="53" spans="1:6" ht="15.75">
      <c r="A53" s="376"/>
      <c r="B53" s="376"/>
      <c r="C53" s="376"/>
      <c r="D53" s="376"/>
      <c r="E53" s="376"/>
      <c r="F53" s="376"/>
    </row>
    <row r="54" spans="1:6" ht="15.75">
      <c r="A54" s="376"/>
      <c r="B54" s="376"/>
      <c r="C54" s="376"/>
      <c r="D54" s="376"/>
      <c r="E54" s="376"/>
      <c r="F54" s="376"/>
    </row>
    <row r="55" spans="1:6" ht="15.75">
      <c r="A55" s="376"/>
      <c r="B55" s="376"/>
      <c r="C55" s="376"/>
      <c r="D55" s="376"/>
      <c r="E55" s="376"/>
      <c r="F55" s="376"/>
    </row>
    <row r="56" spans="1:6" ht="15.75">
      <c r="A56" s="376"/>
      <c r="B56" s="376"/>
      <c r="C56" s="376"/>
      <c r="D56" s="376"/>
      <c r="E56" s="376"/>
      <c r="F56" s="376"/>
    </row>
    <row r="57" spans="1:6" ht="15.75">
      <c r="A57" s="376"/>
      <c r="B57" s="376"/>
      <c r="C57" s="376"/>
      <c r="D57" s="376"/>
      <c r="E57" s="376"/>
      <c r="F57" s="376"/>
    </row>
  </sheetData>
  <sheetProtection/>
  <mergeCells count="4">
    <mergeCell ref="B1:F1"/>
    <mergeCell ref="E6:F6"/>
    <mergeCell ref="E5:F5"/>
    <mergeCell ref="C6:D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F60"/>
  <sheetViews>
    <sheetView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39.28125" style="4" customWidth="1"/>
    <col min="2" max="2" width="9.00390625" style="4" customWidth="1"/>
    <col min="3" max="4" width="7.7109375" style="4" customWidth="1"/>
    <col min="5" max="5" width="6.8515625" style="4" customWidth="1"/>
    <col min="6" max="6" width="8.140625" style="4" customWidth="1"/>
    <col min="7" max="16384" width="11.421875" style="4" customWidth="1"/>
  </cols>
  <sheetData>
    <row r="1" spans="1:6" ht="187.5" customHeight="1">
      <c r="A1" s="188" t="s">
        <v>48</v>
      </c>
      <c r="B1" s="687"/>
      <c r="C1" s="687"/>
      <c r="D1" s="687"/>
      <c r="E1" s="687"/>
      <c r="F1" s="687"/>
    </row>
    <row r="2" spans="1:2" ht="18.75" customHeight="1">
      <c r="A2" s="189" t="s">
        <v>214</v>
      </c>
      <c r="B2" s="186"/>
    </row>
    <row r="3" spans="1:2" ht="18.75" customHeight="1" thickBot="1">
      <c r="A3" s="189"/>
      <c r="B3" s="186"/>
    </row>
    <row r="4" spans="3:6" ht="13.5" thickBot="1">
      <c r="C4" s="190"/>
      <c r="D4" s="190"/>
      <c r="E4" s="692" t="s">
        <v>196</v>
      </c>
      <c r="F4" s="693"/>
    </row>
    <row r="5" spans="1:6" ht="13.5" thickBot="1">
      <c r="A5" s="338" t="s">
        <v>1</v>
      </c>
      <c r="B5" s="339" t="s">
        <v>195</v>
      </c>
      <c r="C5" s="688" t="s">
        <v>185</v>
      </c>
      <c r="D5" s="689"/>
      <c r="E5" s="685" t="s">
        <v>127</v>
      </c>
      <c r="F5" s="686"/>
    </row>
    <row r="6" spans="1:6" ht="13.5" thickBot="1">
      <c r="A6" s="377"/>
      <c r="B6" s="340"/>
      <c r="C6" s="195" t="s">
        <v>2</v>
      </c>
      <c r="D6" s="195" t="s">
        <v>3</v>
      </c>
      <c r="E6" s="416" t="s">
        <v>2</v>
      </c>
      <c r="F6" s="415" t="s">
        <v>3</v>
      </c>
    </row>
    <row r="7" spans="1:6" ht="13.5" thickBot="1">
      <c r="A7" s="341" t="s">
        <v>91</v>
      </c>
      <c r="B7" s="342">
        <v>24</v>
      </c>
      <c r="C7" s="343">
        <v>19</v>
      </c>
      <c r="D7" s="640">
        <v>1</v>
      </c>
      <c r="E7" s="343">
        <v>19</v>
      </c>
      <c r="F7" s="378"/>
    </row>
    <row r="8" spans="1:6" ht="12.75">
      <c r="A8" s="379" t="s">
        <v>24</v>
      </c>
      <c r="B8" s="380"/>
      <c r="C8" s="343"/>
      <c r="D8" s="641"/>
      <c r="E8" s="343"/>
      <c r="F8" s="659"/>
    </row>
    <row r="9" spans="1:6" ht="12.75">
      <c r="A9" s="381" t="s">
        <v>49</v>
      </c>
      <c r="B9" s="382"/>
      <c r="C9" s="383"/>
      <c r="D9" s="642"/>
      <c r="E9" s="383"/>
      <c r="F9" s="410"/>
    </row>
    <row r="10" spans="1:6" ht="12.75">
      <c r="A10" s="384" t="s">
        <v>50</v>
      </c>
      <c r="B10" s="350">
        <v>12</v>
      </c>
      <c r="C10" s="351">
        <v>8</v>
      </c>
      <c r="D10" s="643">
        <v>1</v>
      </c>
      <c r="E10" s="351">
        <v>8</v>
      </c>
      <c r="F10" s="391"/>
    </row>
    <row r="11" spans="1:6" ht="12.75">
      <c r="A11" s="384" t="s">
        <v>51</v>
      </c>
      <c r="B11" s="350">
        <v>12</v>
      </c>
      <c r="C11" s="351">
        <v>5</v>
      </c>
      <c r="D11" s="643">
        <v>1</v>
      </c>
      <c r="E11" s="351">
        <v>7</v>
      </c>
      <c r="F11" s="391"/>
    </row>
    <row r="12" spans="1:6" ht="12.75">
      <c r="A12" s="384" t="s">
        <v>86</v>
      </c>
      <c r="B12" s="350">
        <v>24</v>
      </c>
      <c r="C12" s="351">
        <v>15</v>
      </c>
      <c r="D12" s="644">
        <v>1</v>
      </c>
      <c r="E12" s="351">
        <v>11</v>
      </c>
      <c r="F12" s="660"/>
    </row>
    <row r="13" spans="1:6" ht="12.75">
      <c r="A13" s="385" t="s">
        <v>36</v>
      </c>
      <c r="B13" s="350"/>
      <c r="C13" s="351"/>
      <c r="D13" s="643"/>
      <c r="E13" s="351"/>
      <c r="F13" s="391"/>
    </row>
    <row r="14" spans="1:6" ht="12.75">
      <c r="A14" s="384" t="s">
        <v>50</v>
      </c>
      <c r="B14" s="350">
        <v>12</v>
      </c>
      <c r="C14" s="351">
        <v>9</v>
      </c>
      <c r="D14" s="643">
        <v>1</v>
      </c>
      <c r="E14" s="351">
        <v>7</v>
      </c>
      <c r="F14" s="391"/>
    </row>
    <row r="15" spans="1:6" ht="12.75">
      <c r="A15" s="384" t="s">
        <v>51</v>
      </c>
      <c r="B15" s="350">
        <v>12</v>
      </c>
      <c r="C15" s="351">
        <v>10</v>
      </c>
      <c r="D15" s="643">
        <v>1</v>
      </c>
      <c r="E15" s="351">
        <v>5</v>
      </c>
      <c r="F15" s="391"/>
    </row>
    <row r="16" spans="1:6" ht="12.75">
      <c r="A16" s="386" t="s">
        <v>52</v>
      </c>
      <c r="B16" s="350">
        <v>12</v>
      </c>
      <c r="C16" s="351">
        <v>9</v>
      </c>
      <c r="D16" s="643">
        <v>1</v>
      </c>
      <c r="E16" s="351">
        <v>6</v>
      </c>
      <c r="F16" s="391"/>
    </row>
    <row r="17" spans="1:6" ht="13.5" thickBot="1">
      <c r="A17" s="387" t="s">
        <v>53</v>
      </c>
      <c r="B17" s="388">
        <v>12</v>
      </c>
      <c r="C17" s="389">
        <v>5</v>
      </c>
      <c r="D17" s="643">
        <v>1</v>
      </c>
      <c r="E17" s="389">
        <v>6</v>
      </c>
      <c r="F17" s="391"/>
    </row>
    <row r="18" spans="1:6" ht="12.75">
      <c r="A18" s="379" t="s">
        <v>145</v>
      </c>
      <c r="B18" s="380"/>
      <c r="C18" s="343"/>
      <c r="D18" s="645"/>
      <c r="E18" s="343"/>
      <c r="F18" s="390"/>
    </row>
    <row r="19" spans="1:6" ht="12.75">
      <c r="A19" s="584" t="s">
        <v>163</v>
      </c>
      <c r="B19" s="569">
        <v>20</v>
      </c>
      <c r="C19" s="351">
        <v>20</v>
      </c>
      <c r="D19" s="646">
        <v>1</v>
      </c>
      <c r="E19" s="351">
        <v>16</v>
      </c>
      <c r="F19" s="391"/>
    </row>
    <row r="20" spans="1:6" ht="12.75">
      <c r="A20" s="585" t="s">
        <v>7</v>
      </c>
      <c r="B20" s="570">
        <v>20</v>
      </c>
      <c r="C20" s="351">
        <v>18</v>
      </c>
      <c r="D20" s="646">
        <v>1</v>
      </c>
      <c r="E20" s="351">
        <v>20</v>
      </c>
      <c r="F20" s="391"/>
    </row>
    <row r="21" spans="1:6" ht="12.75">
      <c r="A21" s="586" t="s">
        <v>9</v>
      </c>
      <c r="B21" s="392">
        <v>10</v>
      </c>
      <c r="C21" s="361">
        <v>9</v>
      </c>
      <c r="D21" s="647">
        <v>1</v>
      </c>
      <c r="E21" s="361">
        <v>16</v>
      </c>
      <c r="F21" s="393"/>
    </row>
    <row r="22" spans="1:6" ht="12.75">
      <c r="A22" s="587" t="s">
        <v>190</v>
      </c>
      <c r="B22" s="342"/>
      <c r="C22" s="220"/>
      <c r="D22" s="648"/>
      <c r="E22" s="220"/>
      <c r="F22" s="394"/>
    </row>
    <row r="23" spans="1:6" ht="12.75">
      <c r="A23" s="585" t="s">
        <v>189</v>
      </c>
      <c r="B23" s="350">
        <v>24</v>
      </c>
      <c r="C23" s="351">
        <v>24</v>
      </c>
      <c r="D23" s="646">
        <v>1</v>
      </c>
      <c r="E23" s="351">
        <v>22</v>
      </c>
      <c r="F23" s="391"/>
    </row>
    <row r="24" spans="1:6" ht="12.75">
      <c r="A24" s="585" t="s">
        <v>176</v>
      </c>
      <c r="B24" s="350">
        <v>12</v>
      </c>
      <c r="C24" s="583">
        <v>13</v>
      </c>
      <c r="D24" s="711">
        <v>2</v>
      </c>
      <c r="E24" s="351">
        <v>11</v>
      </c>
      <c r="F24" s="391"/>
    </row>
    <row r="25" spans="1:6" ht="12.75">
      <c r="A25" s="585" t="s">
        <v>175</v>
      </c>
      <c r="B25" s="350">
        <v>12</v>
      </c>
      <c r="C25" s="351">
        <v>11</v>
      </c>
      <c r="D25" s="712"/>
      <c r="E25" s="351">
        <v>12</v>
      </c>
      <c r="F25" s="391"/>
    </row>
    <row r="26" spans="1:6" ht="12.75">
      <c r="A26" s="585" t="s">
        <v>212</v>
      </c>
      <c r="B26" s="350">
        <v>24</v>
      </c>
      <c r="C26" s="351"/>
      <c r="D26" s="649" t="s">
        <v>213</v>
      </c>
      <c r="E26" s="351">
        <v>12</v>
      </c>
      <c r="F26" s="391"/>
    </row>
    <row r="27" spans="1:6" ht="12.75">
      <c r="A27" s="585" t="s">
        <v>211</v>
      </c>
      <c r="B27" s="342"/>
      <c r="C27" s="422"/>
      <c r="D27" s="650"/>
      <c r="E27" s="220">
        <v>12</v>
      </c>
      <c r="F27" s="394"/>
    </row>
    <row r="28" spans="1:6" ht="12.75">
      <c r="A28" s="589" t="s">
        <v>146</v>
      </c>
      <c r="B28" s="346"/>
      <c r="C28" s="395"/>
      <c r="D28" s="651"/>
      <c r="E28" s="347"/>
      <c r="F28" s="402"/>
    </row>
    <row r="29" spans="1:6" ht="12.75">
      <c r="A29" s="584" t="s">
        <v>164</v>
      </c>
      <c r="B29" s="350">
        <v>10</v>
      </c>
      <c r="C29" s="396">
        <v>10</v>
      </c>
      <c r="D29" s="643">
        <v>1</v>
      </c>
      <c r="E29" s="351">
        <v>9</v>
      </c>
      <c r="F29" s="391"/>
    </row>
    <row r="30" spans="1:6" ht="12.75">
      <c r="A30" s="585" t="s">
        <v>7</v>
      </c>
      <c r="B30" s="356">
        <v>10</v>
      </c>
      <c r="C30" s="396">
        <v>10</v>
      </c>
      <c r="D30" s="643">
        <v>1</v>
      </c>
      <c r="E30" s="351">
        <v>10</v>
      </c>
      <c r="F30" s="391"/>
    </row>
    <row r="31" spans="1:6" ht="12.75">
      <c r="A31" s="586" t="s">
        <v>9</v>
      </c>
      <c r="B31" s="397">
        <v>10</v>
      </c>
      <c r="C31" s="398">
        <v>10</v>
      </c>
      <c r="D31" s="652">
        <v>1</v>
      </c>
      <c r="E31" s="361">
        <v>10</v>
      </c>
      <c r="F31" s="393"/>
    </row>
    <row r="32" spans="1:6" ht="12.75">
      <c r="A32" s="587" t="s">
        <v>147</v>
      </c>
      <c r="B32" s="342"/>
      <c r="C32" s="220"/>
      <c r="D32" s="648"/>
      <c r="E32" s="220"/>
      <c r="F32" s="394"/>
    </row>
    <row r="33" spans="1:6" ht="12.75">
      <c r="A33" s="584" t="s">
        <v>163</v>
      </c>
      <c r="B33" s="556">
        <v>0</v>
      </c>
      <c r="C33" s="351">
        <v>0</v>
      </c>
      <c r="D33" s="646">
        <v>1</v>
      </c>
      <c r="E33" s="363"/>
      <c r="F33" s="399"/>
    </row>
    <row r="34" spans="1:6" ht="12.75">
      <c r="A34" s="588" t="s">
        <v>7</v>
      </c>
      <c r="B34" s="571">
        <v>0</v>
      </c>
      <c r="C34" s="220">
        <v>0</v>
      </c>
      <c r="D34" s="648">
        <v>1</v>
      </c>
      <c r="E34" s="567"/>
      <c r="F34" s="568"/>
    </row>
    <row r="35" spans="1:6" ht="12.75">
      <c r="A35" s="590" t="s">
        <v>9</v>
      </c>
      <c r="B35" s="400">
        <v>10</v>
      </c>
      <c r="C35" s="354">
        <v>0</v>
      </c>
      <c r="D35" s="653"/>
      <c r="E35" s="354"/>
      <c r="F35" s="401"/>
    </row>
    <row r="36" spans="1:6" ht="12.75">
      <c r="A36" s="589" t="s">
        <v>148</v>
      </c>
      <c r="B36" s="346"/>
      <c r="C36" s="347"/>
      <c r="D36" s="654"/>
      <c r="E36" s="347"/>
      <c r="F36" s="402"/>
    </row>
    <row r="37" spans="1:6" ht="12.75">
      <c r="A37" s="585" t="s">
        <v>6</v>
      </c>
      <c r="B37" s="350">
        <v>15</v>
      </c>
      <c r="C37" s="351">
        <v>15</v>
      </c>
      <c r="D37" s="646">
        <v>1</v>
      </c>
      <c r="E37" s="351">
        <v>14</v>
      </c>
      <c r="F37" s="391"/>
    </row>
    <row r="38" spans="1:6" ht="12.75">
      <c r="A38" s="585" t="s">
        <v>7</v>
      </c>
      <c r="B38" s="350">
        <v>15</v>
      </c>
      <c r="C38" s="351">
        <v>15</v>
      </c>
      <c r="D38" s="646">
        <v>1</v>
      </c>
      <c r="E38" s="351">
        <v>15</v>
      </c>
      <c r="F38" s="391"/>
    </row>
    <row r="39" spans="1:6" ht="12.75">
      <c r="A39" s="588" t="s">
        <v>9</v>
      </c>
      <c r="B39" s="360">
        <v>15</v>
      </c>
      <c r="C39" s="361">
        <v>15</v>
      </c>
      <c r="D39" s="647">
        <v>1</v>
      </c>
      <c r="E39" s="361">
        <v>15</v>
      </c>
      <c r="F39" s="393"/>
    </row>
    <row r="40" spans="1:6" ht="12.75">
      <c r="A40" s="591" t="s">
        <v>149</v>
      </c>
      <c r="B40" s="404"/>
      <c r="C40" s="405"/>
      <c r="D40" s="655"/>
      <c r="E40" s="405"/>
      <c r="F40" s="406"/>
    </row>
    <row r="41" spans="1:6" ht="12.75">
      <c r="A41" s="592" t="s">
        <v>6</v>
      </c>
      <c r="B41" s="388">
        <v>15</v>
      </c>
      <c r="C41" s="389">
        <v>11</v>
      </c>
      <c r="D41" s="656">
        <v>1</v>
      </c>
      <c r="E41" s="389">
        <v>11</v>
      </c>
      <c r="F41" s="408"/>
    </row>
    <row r="42" spans="1:6" ht="12.75">
      <c r="A42" s="592" t="s">
        <v>7</v>
      </c>
      <c r="B42" s="388">
        <v>15</v>
      </c>
      <c r="C42" s="351">
        <v>15</v>
      </c>
      <c r="D42" s="646">
        <v>1</v>
      </c>
      <c r="E42" s="389">
        <v>13</v>
      </c>
      <c r="F42" s="408"/>
    </row>
    <row r="43" spans="1:6" ht="12.75">
      <c r="A43" s="590" t="s">
        <v>9</v>
      </c>
      <c r="B43" s="353">
        <v>15</v>
      </c>
      <c r="C43" s="354">
        <v>14</v>
      </c>
      <c r="D43" s="653">
        <v>1</v>
      </c>
      <c r="E43" s="354">
        <v>15</v>
      </c>
      <c r="F43" s="401"/>
    </row>
    <row r="44" spans="1:6" ht="12.75">
      <c r="A44" s="587" t="s">
        <v>150</v>
      </c>
      <c r="B44" s="409"/>
      <c r="C44" s="383"/>
      <c r="D44" s="657"/>
      <c r="E44" s="383"/>
      <c r="F44" s="410"/>
    </row>
    <row r="45" spans="1:6" ht="12.75">
      <c r="A45" s="592" t="s">
        <v>6</v>
      </c>
      <c r="B45" s="411">
        <v>12</v>
      </c>
      <c r="C45" s="220">
        <v>12</v>
      </c>
      <c r="D45" s="648">
        <v>1</v>
      </c>
      <c r="E45" s="220">
        <v>11</v>
      </c>
      <c r="F45" s="394"/>
    </row>
    <row r="46" spans="1:6" ht="12.75">
      <c r="A46" s="592" t="s">
        <v>7</v>
      </c>
      <c r="B46" s="411">
        <v>12</v>
      </c>
      <c r="C46" s="389">
        <v>12</v>
      </c>
      <c r="D46" s="656">
        <v>1</v>
      </c>
      <c r="E46" s="389">
        <v>12</v>
      </c>
      <c r="F46" s="408"/>
    </row>
    <row r="47" spans="1:6" ht="12.75">
      <c r="A47" s="590" t="s">
        <v>9</v>
      </c>
      <c r="B47" s="365">
        <v>12</v>
      </c>
      <c r="C47" s="354">
        <v>10</v>
      </c>
      <c r="D47" s="653">
        <v>1</v>
      </c>
      <c r="E47" s="354">
        <v>12</v>
      </c>
      <c r="F47" s="401"/>
    </row>
    <row r="48" spans="1:6" ht="12.75">
      <c r="A48" s="587" t="s">
        <v>151</v>
      </c>
      <c r="B48" s="342"/>
      <c r="C48" s="220"/>
      <c r="D48" s="648"/>
      <c r="E48" s="220"/>
      <c r="F48" s="394"/>
    </row>
    <row r="49" spans="1:6" ht="12.75">
      <c r="A49" s="585" t="s">
        <v>6</v>
      </c>
      <c r="B49" s="356">
        <v>12</v>
      </c>
      <c r="C49" s="351">
        <v>7</v>
      </c>
      <c r="D49" s="646">
        <v>1</v>
      </c>
      <c r="E49" s="351">
        <v>9</v>
      </c>
      <c r="F49" s="391"/>
    </row>
    <row r="50" spans="1:6" ht="12.75">
      <c r="A50" s="585" t="s">
        <v>7</v>
      </c>
      <c r="B50" s="356">
        <v>12</v>
      </c>
      <c r="C50" s="351">
        <v>12</v>
      </c>
      <c r="D50" s="646">
        <v>1</v>
      </c>
      <c r="E50" s="351">
        <v>7</v>
      </c>
      <c r="F50" s="391"/>
    </row>
    <row r="51" spans="1:6" ht="13.5" thickBot="1">
      <c r="A51" s="585" t="s">
        <v>9</v>
      </c>
      <c r="B51" s="356">
        <v>12</v>
      </c>
      <c r="C51" s="351">
        <v>8</v>
      </c>
      <c r="D51" s="646">
        <v>1</v>
      </c>
      <c r="E51" s="437">
        <v>12</v>
      </c>
      <c r="F51" s="391"/>
    </row>
    <row r="52" spans="1:6" ht="13.5" thickBot="1">
      <c r="A52" s="412" t="s">
        <v>0</v>
      </c>
      <c r="B52" s="373">
        <f>SUM(B7:B51)</f>
        <v>444</v>
      </c>
      <c r="C52" s="374">
        <f>SUM(C7:C51)</f>
        <v>351</v>
      </c>
      <c r="D52" s="658">
        <f>SUM(D7:D51)</f>
        <v>31</v>
      </c>
      <c r="E52" s="374">
        <f>SUM(E7:E51)</f>
        <v>365</v>
      </c>
      <c r="F52" s="375">
        <f>SUM(F7:F51)</f>
        <v>0</v>
      </c>
    </row>
    <row r="53" spans="1:5" ht="13.5" thickBot="1">
      <c r="A53" s="1"/>
      <c r="B53" s="1"/>
      <c r="C53" s="1"/>
      <c r="D53" s="1"/>
      <c r="E53" s="6"/>
    </row>
    <row r="54" spans="1:5" ht="16.5" thickBot="1">
      <c r="A54" s="2" t="s">
        <v>54</v>
      </c>
      <c r="E54" s="6"/>
    </row>
    <row r="55" ht="12.75">
      <c r="E55" s="6"/>
    </row>
    <row r="56" ht="12.75">
      <c r="E56" s="6"/>
    </row>
    <row r="59" ht="12.75">
      <c r="A59" s="8"/>
    </row>
    <row r="60" ht="12.75">
      <c r="A60" s="8"/>
    </row>
  </sheetData>
  <sheetProtection/>
  <mergeCells count="5">
    <mergeCell ref="D24:D25"/>
    <mergeCell ref="E4:F4"/>
    <mergeCell ref="E5:F5"/>
    <mergeCell ref="B1:F1"/>
    <mergeCell ref="C5:D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53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I52"/>
  <sheetViews>
    <sheetView zoomScaleSheetLayoutView="100" zoomScalePageLayoutView="0" workbookViewId="0" topLeftCell="A1">
      <selection activeCell="G44" sqref="G44"/>
    </sheetView>
  </sheetViews>
  <sheetFormatPr defaultColWidth="11.421875" defaultRowHeight="12.75"/>
  <cols>
    <col min="1" max="1" width="35.00390625" style="4" customWidth="1"/>
    <col min="2" max="2" width="8.421875" style="4" customWidth="1"/>
    <col min="3" max="4" width="7.7109375" style="4" customWidth="1"/>
    <col min="5" max="5" width="8.7109375" style="4" customWidth="1"/>
    <col min="6" max="6" width="8.8515625" style="4" customWidth="1"/>
    <col min="7" max="16384" width="11.421875" style="4" customWidth="1"/>
  </cols>
  <sheetData>
    <row r="1" spans="2:5" ht="135" customHeight="1">
      <c r="B1" s="186"/>
      <c r="C1" s="187"/>
      <c r="D1" s="187"/>
      <c r="E1" s="187"/>
    </row>
    <row r="2" spans="1:2" ht="15.75">
      <c r="A2" s="188" t="s">
        <v>55</v>
      </c>
      <c r="B2" s="337"/>
    </row>
    <row r="3" spans="1:2" ht="17.25" customHeight="1">
      <c r="A3" s="189" t="s">
        <v>89</v>
      </c>
      <c r="B3" s="337"/>
    </row>
    <row r="4" spans="1:2" ht="66" customHeight="1" thickBot="1">
      <c r="A4" s="189"/>
      <c r="B4" s="337"/>
    </row>
    <row r="5" spans="3:6" ht="13.5" thickBot="1">
      <c r="C5" s="190"/>
      <c r="D5" s="190"/>
      <c r="E5" s="692" t="s">
        <v>196</v>
      </c>
      <c r="F5" s="693"/>
    </row>
    <row r="6" spans="1:6" ht="13.5" thickBot="1">
      <c r="A6" s="338" t="s">
        <v>1</v>
      </c>
      <c r="B6" s="339" t="s">
        <v>195</v>
      </c>
      <c r="C6" s="688" t="s">
        <v>185</v>
      </c>
      <c r="D6" s="689"/>
      <c r="E6" s="715" t="s">
        <v>127</v>
      </c>
      <c r="F6" s="716"/>
    </row>
    <row r="7" spans="1:6" ht="13.5" thickBot="1">
      <c r="A7" s="338"/>
      <c r="B7" s="340"/>
      <c r="C7" s="195" t="s">
        <v>2</v>
      </c>
      <c r="D7" s="195" t="s">
        <v>3</v>
      </c>
      <c r="E7" s="416" t="s">
        <v>2</v>
      </c>
      <c r="F7" s="415" t="s">
        <v>3</v>
      </c>
    </row>
    <row r="8" spans="1:6" ht="12.75">
      <c r="A8" s="341" t="s">
        <v>91</v>
      </c>
      <c r="B8" s="342">
        <v>24</v>
      </c>
      <c r="C8" s="343">
        <v>14</v>
      </c>
      <c r="D8" s="661">
        <v>1</v>
      </c>
      <c r="E8" s="343">
        <v>14</v>
      </c>
      <c r="F8" s="344"/>
    </row>
    <row r="9" spans="1:6" ht="12.75">
      <c r="A9" s="345" t="s">
        <v>56</v>
      </c>
      <c r="B9" s="346"/>
      <c r="C9" s="347"/>
      <c r="D9" s="651"/>
      <c r="E9" s="347"/>
      <c r="F9" s="348"/>
    </row>
    <row r="10" spans="1:6" ht="12.75">
      <c r="A10" s="349" t="s">
        <v>57</v>
      </c>
      <c r="B10" s="350">
        <v>6</v>
      </c>
      <c r="C10" s="351">
        <v>4</v>
      </c>
      <c r="D10" s="713">
        <v>1</v>
      </c>
      <c r="E10" s="351">
        <v>5</v>
      </c>
      <c r="F10" s="717"/>
    </row>
    <row r="11" spans="1:6" ht="12.75">
      <c r="A11" s="352" t="s">
        <v>58</v>
      </c>
      <c r="B11" s="353">
        <v>7</v>
      </c>
      <c r="C11" s="354">
        <v>4</v>
      </c>
      <c r="D11" s="714"/>
      <c r="E11" s="354">
        <v>3</v>
      </c>
      <c r="F11" s="718"/>
    </row>
    <row r="12" spans="1:6" ht="12.75">
      <c r="A12" s="355" t="s">
        <v>152</v>
      </c>
      <c r="B12" s="342"/>
      <c r="C12" s="220"/>
      <c r="D12" s="662"/>
      <c r="E12" s="220"/>
      <c r="F12" s="344"/>
    </row>
    <row r="13" spans="1:6" ht="12.75">
      <c r="A13" s="349" t="s">
        <v>84</v>
      </c>
      <c r="B13" s="356">
        <v>15</v>
      </c>
      <c r="C13" s="351">
        <v>12</v>
      </c>
      <c r="D13" s="643">
        <v>1</v>
      </c>
      <c r="E13" s="351">
        <v>12</v>
      </c>
      <c r="F13" s="357"/>
    </row>
    <row r="14" spans="1:6" ht="12.75">
      <c r="A14" s="349" t="s">
        <v>12</v>
      </c>
      <c r="B14" s="350">
        <v>30</v>
      </c>
      <c r="C14" s="351">
        <v>14</v>
      </c>
      <c r="D14" s="643">
        <v>1</v>
      </c>
      <c r="E14" s="351">
        <v>16</v>
      </c>
      <c r="F14" s="357"/>
    </row>
    <row r="15" spans="1:9" ht="12.75">
      <c r="A15" s="358" t="s">
        <v>13</v>
      </c>
      <c r="B15" s="342">
        <v>30</v>
      </c>
      <c r="C15" s="220">
        <v>16</v>
      </c>
      <c r="D15" s="661">
        <v>1</v>
      </c>
      <c r="E15" s="220">
        <v>10</v>
      </c>
      <c r="F15" s="344"/>
      <c r="H15" s="215"/>
      <c r="I15" s="215"/>
    </row>
    <row r="16" spans="1:6" ht="12.75">
      <c r="A16" s="345" t="s">
        <v>153</v>
      </c>
      <c r="B16" s="346"/>
      <c r="C16" s="347"/>
      <c r="D16" s="663"/>
      <c r="E16" s="347"/>
      <c r="F16" s="348"/>
    </row>
    <row r="17" spans="1:6" ht="12.75">
      <c r="A17" s="349" t="s">
        <v>12</v>
      </c>
      <c r="B17" s="350">
        <v>15</v>
      </c>
      <c r="C17" s="351">
        <v>4</v>
      </c>
      <c r="D17" s="643">
        <v>1</v>
      </c>
      <c r="E17" s="351">
        <v>6</v>
      </c>
      <c r="F17" s="357"/>
    </row>
    <row r="18" spans="1:9" ht="12.75">
      <c r="A18" s="359" t="s">
        <v>13</v>
      </c>
      <c r="B18" s="360">
        <v>15</v>
      </c>
      <c r="C18" s="361">
        <v>5</v>
      </c>
      <c r="D18" s="652">
        <v>1</v>
      </c>
      <c r="E18" s="361">
        <v>4</v>
      </c>
      <c r="F18" s="362"/>
      <c r="H18" s="215"/>
      <c r="I18" s="215"/>
    </row>
    <row r="19" spans="1:6" ht="12.75">
      <c r="A19" s="345" t="s">
        <v>186</v>
      </c>
      <c r="B19" s="346"/>
      <c r="C19" s="347"/>
      <c r="D19" s="663"/>
      <c r="E19" s="347"/>
      <c r="F19" s="348"/>
    </row>
    <row r="20" spans="1:6" ht="12.75">
      <c r="A20" s="349" t="s">
        <v>12</v>
      </c>
      <c r="B20" s="350">
        <v>15</v>
      </c>
      <c r="C20" s="351">
        <v>11</v>
      </c>
      <c r="D20" s="643"/>
      <c r="E20" s="351">
        <v>10</v>
      </c>
      <c r="F20" s="357"/>
    </row>
    <row r="21" spans="1:9" ht="12.75">
      <c r="A21" s="359" t="s">
        <v>13</v>
      </c>
      <c r="B21" s="360">
        <v>15</v>
      </c>
      <c r="C21" s="361"/>
      <c r="D21" s="652"/>
      <c r="E21" s="361">
        <v>11</v>
      </c>
      <c r="F21" s="362"/>
      <c r="H21" s="215"/>
      <c r="I21" s="215"/>
    </row>
    <row r="22" spans="1:6" ht="12.75">
      <c r="A22" s="345" t="s">
        <v>187</v>
      </c>
      <c r="B22" s="346"/>
      <c r="C22" s="347"/>
      <c r="D22" s="663"/>
      <c r="E22" s="347"/>
      <c r="F22" s="348"/>
    </row>
    <row r="23" spans="1:6" ht="12.75">
      <c r="A23" s="349" t="s">
        <v>12</v>
      </c>
      <c r="B23" s="350">
        <v>15</v>
      </c>
      <c r="C23" s="351">
        <v>3</v>
      </c>
      <c r="D23" s="643"/>
      <c r="E23" s="351">
        <v>3</v>
      </c>
      <c r="F23" s="357"/>
    </row>
    <row r="24" spans="1:9" ht="12.75">
      <c r="A24" s="359" t="s">
        <v>13</v>
      </c>
      <c r="B24" s="360">
        <v>15</v>
      </c>
      <c r="C24" s="361"/>
      <c r="D24" s="652"/>
      <c r="E24" s="361">
        <v>3</v>
      </c>
      <c r="F24" s="362"/>
      <c r="H24" s="215"/>
      <c r="I24" s="215"/>
    </row>
    <row r="25" spans="1:6" ht="12.75">
      <c r="A25" s="345" t="s">
        <v>59</v>
      </c>
      <c r="B25" s="346"/>
      <c r="C25" s="347"/>
      <c r="D25" s="651"/>
      <c r="E25" s="347"/>
      <c r="F25" s="348"/>
    </row>
    <row r="26" spans="1:6" ht="12.75">
      <c r="A26" s="349" t="s">
        <v>6</v>
      </c>
      <c r="B26" s="350">
        <v>15</v>
      </c>
      <c r="C26" s="351">
        <v>10</v>
      </c>
      <c r="D26" s="643">
        <v>1</v>
      </c>
      <c r="E26" s="351">
        <v>10</v>
      </c>
      <c r="F26" s="357"/>
    </row>
    <row r="27" spans="1:9" ht="12.75">
      <c r="A27" s="358" t="s">
        <v>7</v>
      </c>
      <c r="B27" s="364">
        <v>15</v>
      </c>
      <c r="C27" s="220">
        <v>16</v>
      </c>
      <c r="D27" s="661">
        <v>1</v>
      </c>
      <c r="E27" s="220">
        <v>14</v>
      </c>
      <c r="F27" s="344"/>
      <c r="H27" s="215"/>
      <c r="I27" s="215"/>
    </row>
    <row r="28" spans="1:9" ht="12.75">
      <c r="A28" s="352" t="s">
        <v>9</v>
      </c>
      <c r="B28" s="365">
        <v>15</v>
      </c>
      <c r="C28" s="354">
        <v>16</v>
      </c>
      <c r="D28" s="664">
        <v>1</v>
      </c>
      <c r="E28" s="354">
        <v>15</v>
      </c>
      <c r="F28" s="366"/>
      <c r="H28" s="215"/>
      <c r="I28" s="215"/>
    </row>
    <row r="29" spans="1:6" ht="12.75">
      <c r="A29" s="355" t="s">
        <v>60</v>
      </c>
      <c r="B29" s="342"/>
      <c r="C29" s="220"/>
      <c r="D29" s="661"/>
      <c r="E29" s="220"/>
      <c r="F29" s="344"/>
    </row>
    <row r="30" spans="1:6" ht="12.75">
      <c r="A30" s="349" t="s">
        <v>6</v>
      </c>
      <c r="B30" s="350">
        <v>15</v>
      </c>
      <c r="C30" s="351">
        <v>9</v>
      </c>
      <c r="D30" s="643">
        <v>1</v>
      </c>
      <c r="E30" s="351">
        <v>10</v>
      </c>
      <c r="F30" s="357"/>
    </row>
    <row r="31" spans="1:9" ht="12.75">
      <c r="A31" s="349" t="s">
        <v>7</v>
      </c>
      <c r="B31" s="356">
        <v>15</v>
      </c>
      <c r="C31" s="351">
        <v>8</v>
      </c>
      <c r="D31" s="643">
        <v>1</v>
      </c>
      <c r="E31" s="351">
        <v>9</v>
      </c>
      <c r="F31" s="357"/>
      <c r="H31" s="215"/>
      <c r="I31" s="215"/>
    </row>
    <row r="32" spans="1:9" ht="12.75">
      <c r="A32" s="359" t="s">
        <v>9</v>
      </c>
      <c r="B32" s="364">
        <v>15</v>
      </c>
      <c r="C32" s="220">
        <v>11</v>
      </c>
      <c r="D32" s="661">
        <v>1</v>
      </c>
      <c r="E32" s="220">
        <v>9</v>
      </c>
      <c r="F32" s="344"/>
      <c r="H32" s="215"/>
      <c r="I32" s="215"/>
    </row>
    <row r="33" spans="1:6" ht="12.75">
      <c r="A33" s="345" t="s">
        <v>61</v>
      </c>
      <c r="B33" s="346"/>
      <c r="C33" s="347"/>
      <c r="D33" s="663"/>
      <c r="E33" s="347"/>
      <c r="F33" s="348"/>
    </row>
    <row r="34" spans="1:6" ht="12.75">
      <c r="A34" s="349" t="s">
        <v>62</v>
      </c>
      <c r="B34" s="367"/>
      <c r="C34" s="368"/>
      <c r="D34" s="518"/>
      <c r="E34" s="368"/>
      <c r="F34" s="369"/>
    </row>
    <row r="35" spans="1:6" ht="12.75">
      <c r="A35" s="349" t="s">
        <v>12</v>
      </c>
      <c r="B35" s="370">
        <v>30</v>
      </c>
      <c r="C35" s="351">
        <v>12</v>
      </c>
      <c r="D35" s="643">
        <v>1</v>
      </c>
      <c r="E35" s="351">
        <v>11</v>
      </c>
      <c r="F35" s="357"/>
    </row>
    <row r="36" spans="1:9" ht="13.5" thickBot="1">
      <c r="A36" s="358" t="s">
        <v>13</v>
      </c>
      <c r="B36" s="342">
        <v>30</v>
      </c>
      <c r="C36" s="220">
        <v>14</v>
      </c>
      <c r="D36" s="665">
        <v>1</v>
      </c>
      <c r="E36" s="220">
        <v>11</v>
      </c>
      <c r="F36" s="371"/>
      <c r="H36" s="215"/>
      <c r="I36" s="215"/>
    </row>
    <row r="37" spans="1:6" ht="13.5" thickBot="1">
      <c r="A37" s="372" t="s">
        <v>0</v>
      </c>
      <c r="B37" s="373">
        <f>SUM(B8:B36)</f>
        <v>352</v>
      </c>
      <c r="C37" s="374">
        <f>SUM(C8:C36)</f>
        <v>183</v>
      </c>
      <c r="D37" s="658">
        <f>SUM(D8:D36)</f>
        <v>15</v>
      </c>
      <c r="E37" s="374">
        <f>SUM(E8:E36)</f>
        <v>186</v>
      </c>
      <c r="F37" s="375">
        <f>SUM(F8:F36)</f>
        <v>0</v>
      </c>
    </row>
    <row r="38" spans="1:2" ht="13.5" thickBot="1">
      <c r="A38" s="1"/>
      <c r="B38" s="1"/>
    </row>
    <row r="39" spans="1:2" ht="16.5" thickBot="1">
      <c r="A39" s="2" t="s">
        <v>135</v>
      </c>
      <c r="B39" s="1"/>
    </row>
    <row r="41" spans="1:6" ht="15.75">
      <c r="A41" s="376"/>
      <c r="B41" s="376"/>
      <c r="C41" s="376"/>
      <c r="D41" s="376"/>
      <c r="E41" s="376"/>
      <c r="F41" s="376"/>
    </row>
    <row r="42" spans="1:6" ht="15.75">
      <c r="A42" s="376"/>
      <c r="B42" s="376"/>
      <c r="C42" s="376"/>
      <c r="D42" s="376"/>
      <c r="E42" s="376"/>
      <c r="F42" s="376"/>
    </row>
    <row r="43" spans="1:6" ht="15.75">
      <c r="A43" s="376"/>
      <c r="B43" s="376"/>
      <c r="C43" s="376"/>
      <c r="D43" s="376"/>
      <c r="E43" s="376"/>
      <c r="F43" s="376"/>
    </row>
    <row r="44" spans="1:6" ht="15.75">
      <c r="A44" s="376"/>
      <c r="B44" s="376"/>
      <c r="C44" s="376"/>
      <c r="D44" s="376"/>
      <c r="E44" s="376"/>
      <c r="F44" s="376"/>
    </row>
    <row r="45" spans="1:6" ht="15.75">
      <c r="A45" s="376"/>
      <c r="B45" s="376"/>
      <c r="C45" s="376"/>
      <c r="D45" s="376"/>
      <c r="E45" s="376"/>
      <c r="F45" s="376"/>
    </row>
    <row r="46" spans="1:6" ht="15.75">
      <c r="A46" s="376"/>
      <c r="B46" s="376"/>
      <c r="C46" s="376"/>
      <c r="D46" s="376"/>
      <c r="E46" s="376"/>
      <c r="F46" s="376"/>
    </row>
    <row r="47" spans="1:6" ht="15.75">
      <c r="A47" s="376"/>
      <c r="B47" s="376"/>
      <c r="C47" s="376"/>
      <c r="D47" s="376"/>
      <c r="E47" s="376"/>
      <c r="F47" s="376"/>
    </row>
    <row r="48" spans="1:6" ht="15.75">
      <c r="A48" s="376"/>
      <c r="B48" s="376"/>
      <c r="C48" s="376"/>
      <c r="D48" s="376"/>
      <c r="E48" s="376"/>
      <c r="F48" s="376"/>
    </row>
    <row r="49" spans="1:6" ht="15.75">
      <c r="A49" s="376"/>
      <c r="B49" s="376"/>
      <c r="C49" s="376"/>
      <c r="D49" s="376"/>
      <c r="E49" s="376"/>
      <c r="F49" s="376"/>
    </row>
    <row r="50" spans="1:6" ht="15.75">
      <c r="A50" s="376"/>
      <c r="B50" s="376"/>
      <c r="C50" s="376"/>
      <c r="D50" s="376"/>
      <c r="E50" s="376"/>
      <c r="F50" s="376"/>
    </row>
    <row r="51" spans="1:6" ht="15.75">
      <c r="A51" s="376"/>
      <c r="B51" s="376"/>
      <c r="C51" s="376"/>
      <c r="D51" s="376"/>
      <c r="E51" s="376"/>
      <c r="F51" s="376"/>
    </row>
    <row r="52" spans="1:6" ht="15.75">
      <c r="A52" s="376"/>
      <c r="B52" s="376"/>
      <c r="C52" s="376"/>
      <c r="D52" s="376"/>
      <c r="E52" s="376"/>
      <c r="F52" s="376"/>
    </row>
  </sheetData>
  <sheetProtection/>
  <mergeCells count="5">
    <mergeCell ref="C6:D6"/>
    <mergeCell ref="D10:D11"/>
    <mergeCell ref="E6:F6"/>
    <mergeCell ref="F10:F11"/>
    <mergeCell ref="E5:F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académique DORDOGNE</dc:creator>
  <cp:keywords/>
  <dc:description/>
  <cp:lastModifiedBy>BEAUVAIS Didier</cp:lastModifiedBy>
  <cp:lastPrinted>2017-10-25T14:31:41Z</cp:lastPrinted>
  <dcterms:created xsi:type="dcterms:W3CDTF">2009-12-10T14:22:42Z</dcterms:created>
  <dcterms:modified xsi:type="dcterms:W3CDTF">2018-03-05T14:55:21Z</dcterms:modified>
  <cp:category/>
  <cp:version/>
  <cp:contentType/>
  <cp:contentStatus/>
</cp:coreProperties>
</file>