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1790" activeTab="0"/>
  </bookViews>
  <sheets>
    <sheet name="DGH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<sst xmlns="http://schemas.openxmlformats.org/spreadsheetml/2006/main" count="32" uniqueCount="27">
  <si>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HP</t>
  </si>
  <si>
    <t>HSA</t>
  </si>
  <si>
    <t>Total</t>
  </si>
  <si>
    <t>TOTAL</t>
  </si>
  <si>
    <t>Prev. Eff.</t>
  </si>
  <si>
    <t>% HS</t>
  </si>
  <si>
    <t>L'Alba</t>
  </si>
  <si>
    <t>Jean Capelle</t>
  </si>
  <si>
    <t>Chardeuil</t>
  </si>
  <si>
    <t>L. de Vinci</t>
  </si>
  <si>
    <t>P. Picasso</t>
  </si>
  <si>
    <t>Ribérac</t>
  </si>
  <si>
    <t>Sarlat</t>
  </si>
  <si>
    <t>Thiviers</t>
  </si>
  <si>
    <t>Sous-Total LP</t>
  </si>
  <si>
    <t>SEP Nontron</t>
  </si>
  <si>
    <t>SEP Claveille</t>
  </si>
  <si>
    <t>SEP Terrasson</t>
  </si>
  <si>
    <t>Sous-Total SEP</t>
  </si>
  <si>
    <t>Etablissements</t>
  </si>
  <si>
    <t>DSDEN24/DSM2</t>
  </si>
  <si>
    <t>Structures et effectifs des lycées professionnels</t>
  </si>
  <si>
    <t>DGH NOTIFIEE 2013</t>
  </si>
  <si>
    <t>CTSD budget du 6 février 2014</t>
  </si>
  <si>
    <t>DGH NOTIFIEE 2014</t>
  </si>
  <si>
    <r>
      <t xml:space="preserve">EREA </t>
    </r>
    <r>
      <rPr>
        <i/>
        <sz val="8"/>
        <rFont val="Candara"/>
        <family val="2"/>
      </rPr>
      <t>(yc SEGPA)</t>
    </r>
  </si>
  <si>
    <t>Réalisé le 29 janvier 2014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</si>
</sst>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1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sz val="10"/>
      <name val="Candara"/>
      <family val="2"/>
    </font>
    <font>
      <b/>
      <sz val="10"/>
      <color indexed="8"/>
      <name val="Candara"/>
      <family val="2"/>
    </font>
    <font>
      <b/>
      <sz val="10"/>
      <name val="Candara"/>
      <family val="2"/>
    </font>
    <font>
      <i/>
      <sz val="8"/>
      <name val="Candar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2" fillId="0" borderId="0">
      <alignment/>
      <protection/>
    </xf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3" fillId="0" borderId="0" xfId="44" applyFont="1">
      <alignment/>
      <protection/>
    </xf>
    <xf numFmtId="0" fontId="5" fillId="0" borderId="0" xfId="44" applyFont="1" applyBorder="1" applyAlignment="1">
      <alignment horizontal="center"/>
      <protection/>
    </xf>
    <xf numFmtId="0" fontId="3" fillId="0" borderId="0" xfId="44" applyFont="1" applyBorder="1">
      <alignment/>
      <protection/>
    </xf>
    <xf numFmtId="0" fontId="3" fillId="33" borderId="10" xfId="44" applyFont="1" applyFill="1" applyBorder="1" applyAlignment="1">
      <alignment horizontal="center"/>
      <protection/>
    </xf>
    <xf numFmtId="0" fontId="3" fillId="33" borderId="11" xfId="44" applyFont="1" applyFill="1" applyBorder="1" applyAlignment="1">
      <alignment horizontal="center"/>
      <protection/>
    </xf>
    <xf numFmtId="0" fontId="3" fillId="33" borderId="12" xfId="44" applyFont="1" applyFill="1" applyBorder="1" applyAlignment="1">
      <alignment horizontal="center"/>
      <protection/>
    </xf>
    <xf numFmtId="0" fontId="3" fillId="33" borderId="13" xfId="44" applyFont="1" applyFill="1" applyBorder="1" applyAlignment="1">
      <alignment horizontal="center"/>
      <protection/>
    </xf>
    <xf numFmtId="0" fontId="3" fillId="33" borderId="14" xfId="44" applyFont="1" applyFill="1" applyBorder="1">
      <alignment/>
      <protection/>
    </xf>
    <xf numFmtId="0" fontId="3" fillId="0" borderId="15" xfId="44" applyNumberFormat="1" applyFont="1" applyBorder="1" applyAlignment="1">
      <alignment horizontal="center"/>
      <protection/>
    </xf>
    <xf numFmtId="164" fontId="3" fillId="0" borderId="16" xfId="44" applyNumberFormat="1" applyFont="1" applyBorder="1" applyAlignment="1">
      <alignment horizontal="center"/>
      <protection/>
    </xf>
    <xf numFmtId="164" fontId="3" fillId="0" borderId="17" xfId="44" applyNumberFormat="1" applyFont="1" applyBorder="1" applyAlignment="1">
      <alignment horizontal="center"/>
      <protection/>
    </xf>
    <xf numFmtId="0" fontId="3" fillId="33" borderId="18" xfId="44" applyFont="1" applyFill="1" applyBorder="1">
      <alignment/>
      <protection/>
    </xf>
    <xf numFmtId="0" fontId="3" fillId="0" borderId="19" xfId="44" applyNumberFormat="1" applyFont="1" applyBorder="1" applyAlignment="1">
      <alignment horizontal="center"/>
      <protection/>
    </xf>
    <xf numFmtId="164" fontId="3" fillId="0" borderId="20" xfId="44" applyNumberFormat="1" applyFont="1" applyBorder="1" applyAlignment="1">
      <alignment horizontal="center"/>
      <protection/>
    </xf>
    <xf numFmtId="164" fontId="3" fillId="0" borderId="21" xfId="44" applyNumberFormat="1" applyFont="1" applyBorder="1" applyAlignment="1">
      <alignment horizontal="center"/>
      <protection/>
    </xf>
    <xf numFmtId="0" fontId="6" fillId="33" borderId="14" xfId="44" applyFont="1" applyFill="1" applyBorder="1" applyAlignment="1">
      <alignment horizontal="right"/>
      <protection/>
    </xf>
    <xf numFmtId="0" fontId="6" fillId="33" borderId="19" xfId="44" applyNumberFormat="1" applyFont="1" applyFill="1" applyBorder="1" applyAlignment="1">
      <alignment horizontal="center"/>
      <protection/>
    </xf>
    <xf numFmtId="164" fontId="6" fillId="33" borderId="20" xfId="44" applyNumberFormat="1" applyFont="1" applyFill="1" applyBorder="1" applyAlignment="1">
      <alignment horizontal="center"/>
      <protection/>
    </xf>
    <xf numFmtId="164" fontId="6" fillId="33" borderId="21" xfId="44" applyNumberFormat="1" applyFont="1" applyFill="1" applyBorder="1" applyAlignment="1">
      <alignment horizontal="center"/>
      <protection/>
    </xf>
    <xf numFmtId="0" fontId="6" fillId="33" borderId="18" xfId="44" applyFont="1" applyFill="1" applyBorder="1" applyAlignment="1">
      <alignment horizontal="right"/>
      <protection/>
    </xf>
    <xf numFmtId="0" fontId="6" fillId="33" borderId="22" xfId="44" applyNumberFormat="1" applyFont="1" applyFill="1" applyBorder="1" applyAlignment="1">
      <alignment horizontal="center"/>
      <protection/>
    </xf>
    <xf numFmtId="164" fontId="6" fillId="33" borderId="23" xfId="44" applyNumberFormat="1" applyFont="1" applyFill="1" applyBorder="1" applyAlignment="1">
      <alignment horizontal="center"/>
      <protection/>
    </xf>
    <xf numFmtId="164" fontId="6" fillId="33" borderId="24" xfId="44" applyNumberFormat="1" applyFont="1" applyFill="1" applyBorder="1" applyAlignment="1">
      <alignment horizontal="center"/>
      <protection/>
    </xf>
    <xf numFmtId="0" fontId="5" fillId="34" borderId="10" xfId="44" applyFont="1" applyFill="1" applyBorder="1">
      <alignment/>
      <protection/>
    </xf>
    <xf numFmtId="0" fontId="5" fillId="34" borderId="25" xfId="44" applyNumberFormat="1" applyFont="1" applyFill="1" applyBorder="1" applyAlignment="1">
      <alignment horizontal="center"/>
      <protection/>
    </xf>
    <xf numFmtId="164" fontId="5" fillId="34" borderId="26" xfId="44" applyNumberFormat="1" applyFont="1" applyFill="1" applyBorder="1" applyAlignment="1">
      <alignment horizontal="center"/>
      <protection/>
    </xf>
    <xf numFmtId="164" fontId="5" fillId="34" borderId="27" xfId="44" applyNumberFormat="1" applyFont="1" applyFill="1" applyBorder="1" applyAlignment="1">
      <alignment horizontal="center"/>
      <protection/>
    </xf>
    <xf numFmtId="164" fontId="3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3" fillId="0" borderId="10" xfId="44" applyFont="1" applyBorder="1" applyAlignment="1">
      <alignment horizontal="center"/>
      <protection/>
    </xf>
    <xf numFmtId="0" fontId="3" fillId="0" borderId="28" xfId="44" applyFont="1" applyBorder="1" applyAlignment="1">
      <alignment horizontal="center"/>
      <protection/>
    </xf>
    <xf numFmtId="0" fontId="3" fillId="0" borderId="29" xfId="44" applyFont="1" applyBorder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17.00390625" style="1" customWidth="1"/>
    <col min="2" max="16384" width="11.421875" style="1" customWidth="1"/>
  </cols>
  <sheetData>
    <row r="1" ht="12.75">
      <c r="A1" s="1" t="s">
        <v>20</v>
      </c>
    </row>
    <row r="2" ht="12.75">
      <c r="A2" s="1" t="s">
        <v>26</v>
      </c>
    </row>
    <row r="4" spans="1:5" ht="12.75">
      <c r="A4" s="31" t="s">
        <v>23</v>
      </c>
      <c r="B4" s="31"/>
      <c r="C4" s="31"/>
      <c r="D4" s="2"/>
      <c r="E4" s="2"/>
    </row>
    <row r="5" spans="1:5" ht="12.75">
      <c r="A5" s="31" t="s">
        <v>21</v>
      </c>
      <c r="B5" s="31"/>
      <c r="C5" s="31"/>
      <c r="D5" s="31"/>
      <c r="E5" s="31"/>
    </row>
    <row r="6" spans="1:11" ht="13.5" thickBot="1">
      <c r="A6" s="3"/>
      <c r="B6" s="3"/>
      <c r="C6" s="3"/>
      <c r="D6" s="3"/>
      <c r="E6" s="3"/>
      <c r="F6" s="3"/>
      <c r="G6" s="4"/>
      <c r="H6" s="5"/>
      <c r="I6" s="5"/>
      <c r="J6" s="5"/>
      <c r="K6" s="5"/>
    </row>
    <row r="7" spans="1:11" ht="13.5" thickBot="1">
      <c r="A7" s="3"/>
      <c r="B7" s="32" t="s">
        <v>22</v>
      </c>
      <c r="C7" s="33"/>
      <c r="D7" s="33"/>
      <c r="E7" s="33"/>
      <c r="F7" s="34"/>
      <c r="G7" s="32" t="s">
        <v>24</v>
      </c>
      <c r="H7" s="33"/>
      <c r="I7" s="33"/>
      <c r="J7" s="33"/>
      <c r="K7" s="34"/>
    </row>
    <row r="8" spans="1:11" ht="13.5" thickBot="1">
      <c r="A8" s="6" t="s">
        <v>19</v>
      </c>
      <c r="B8" s="7" t="s">
        <v>4</v>
      </c>
      <c r="C8" s="8" t="s">
        <v>0</v>
      </c>
      <c r="D8" s="8" t="s">
        <v>1</v>
      </c>
      <c r="E8" s="8" t="s">
        <v>2</v>
      </c>
      <c r="F8" s="9" t="s">
        <v>5</v>
      </c>
      <c r="G8" s="7" t="s">
        <v>4</v>
      </c>
      <c r="H8" s="8" t="s">
        <v>0</v>
      </c>
      <c r="I8" s="8" t="s">
        <v>1</v>
      </c>
      <c r="J8" s="8" t="s">
        <v>2</v>
      </c>
      <c r="K8" s="9" t="s">
        <v>5</v>
      </c>
    </row>
    <row r="9" spans="1:11" ht="12.75">
      <c r="A9" s="10" t="s">
        <v>6</v>
      </c>
      <c r="B9" s="11">
        <v>206</v>
      </c>
      <c r="C9" s="12">
        <f>508.5+6.5</f>
        <v>515</v>
      </c>
      <c r="D9" s="12">
        <f>30+6</f>
        <v>36</v>
      </c>
      <c r="E9" s="12">
        <f aca="true" t="shared" si="0" ref="E9:E16">SUM(C9:D9)</f>
        <v>551</v>
      </c>
      <c r="F9" s="13">
        <f>D9/E9%</f>
        <v>6.533575317604356</v>
      </c>
      <c r="G9" s="11">
        <v>252</v>
      </c>
      <c r="H9" s="12">
        <v>541</v>
      </c>
      <c r="I9" s="12">
        <v>48.5</v>
      </c>
      <c r="J9" s="12">
        <f aca="true" t="shared" si="1" ref="J9:J16">SUM(H9:I9)</f>
        <v>589.5</v>
      </c>
      <c r="K9" s="13">
        <f>I9/J9%</f>
        <v>8.227311280746395</v>
      </c>
    </row>
    <row r="10" spans="1:11" ht="12.75">
      <c r="A10" s="14" t="s">
        <v>7</v>
      </c>
      <c r="B10" s="15">
        <v>461</v>
      </c>
      <c r="C10" s="16">
        <f>908+8</f>
        <v>916</v>
      </c>
      <c r="D10" s="16">
        <v>85.5</v>
      </c>
      <c r="E10" s="16">
        <f t="shared" si="0"/>
        <v>1001.5</v>
      </c>
      <c r="F10" s="17">
        <f aca="true" t="shared" si="2" ref="F10:F23">D10/E10%</f>
        <v>8.53719420868697</v>
      </c>
      <c r="G10" s="15">
        <v>467</v>
      </c>
      <c r="H10" s="16">
        <v>874</v>
      </c>
      <c r="I10" s="16">
        <v>86.5</v>
      </c>
      <c r="J10" s="16">
        <f t="shared" si="1"/>
        <v>960.5</v>
      </c>
      <c r="K10" s="17">
        <f aca="true" t="shared" si="3" ref="K10:K23">I10/J10%</f>
        <v>9.005726184279021</v>
      </c>
    </row>
    <row r="11" spans="1:11" ht="12.75">
      <c r="A11" s="14" t="s">
        <v>8</v>
      </c>
      <c r="B11" s="15">
        <v>201</v>
      </c>
      <c r="C11" s="16">
        <f>453+11</f>
        <v>464</v>
      </c>
      <c r="D11" s="16">
        <f>18+6</f>
        <v>24</v>
      </c>
      <c r="E11" s="16">
        <f t="shared" si="0"/>
        <v>488</v>
      </c>
      <c r="F11" s="17">
        <f t="shared" si="2"/>
        <v>4.918032786885246</v>
      </c>
      <c r="G11" s="15">
        <v>188</v>
      </c>
      <c r="H11" s="16">
        <v>453</v>
      </c>
      <c r="I11" s="16">
        <v>24</v>
      </c>
      <c r="J11" s="16">
        <f t="shared" si="1"/>
        <v>477</v>
      </c>
      <c r="K11" s="17">
        <f t="shared" si="3"/>
        <v>5.031446540880504</v>
      </c>
    </row>
    <row r="12" spans="1:11" ht="12.75">
      <c r="A12" s="14" t="s">
        <v>9</v>
      </c>
      <c r="B12" s="15">
        <v>316</v>
      </c>
      <c r="C12" s="16">
        <f>745.5+18</f>
        <v>763.5</v>
      </c>
      <c r="D12" s="16">
        <f>62</f>
        <v>62</v>
      </c>
      <c r="E12" s="16">
        <f t="shared" si="0"/>
        <v>825.5</v>
      </c>
      <c r="F12" s="17">
        <f t="shared" si="2"/>
        <v>7.510599636583888</v>
      </c>
      <c r="G12" s="15">
        <v>324</v>
      </c>
      <c r="H12" s="16">
        <v>722</v>
      </c>
      <c r="I12" s="16">
        <v>69.5</v>
      </c>
      <c r="J12" s="16">
        <f t="shared" si="1"/>
        <v>791.5</v>
      </c>
      <c r="K12" s="17">
        <f t="shared" si="3"/>
        <v>8.780795957043589</v>
      </c>
    </row>
    <row r="13" spans="1:11" ht="12.75">
      <c r="A13" s="14" t="s">
        <v>10</v>
      </c>
      <c r="B13" s="15">
        <v>505</v>
      </c>
      <c r="C13" s="16">
        <v>851</v>
      </c>
      <c r="D13" s="16">
        <v>89.5</v>
      </c>
      <c r="E13" s="16">
        <f t="shared" si="0"/>
        <v>940.5</v>
      </c>
      <c r="F13" s="17">
        <f t="shared" si="2"/>
        <v>9.516214779372675</v>
      </c>
      <c r="G13" s="15">
        <v>501</v>
      </c>
      <c r="H13" s="16">
        <v>878</v>
      </c>
      <c r="I13" s="16">
        <v>87</v>
      </c>
      <c r="J13" s="16">
        <f t="shared" si="1"/>
        <v>965</v>
      </c>
      <c r="K13" s="17">
        <f t="shared" si="3"/>
        <v>9.015544041450777</v>
      </c>
    </row>
    <row r="14" spans="1:11" ht="12.75">
      <c r="A14" s="14" t="s">
        <v>11</v>
      </c>
      <c r="B14" s="15">
        <v>259</v>
      </c>
      <c r="C14" s="16">
        <v>526.5</v>
      </c>
      <c r="D14" s="16">
        <v>39</v>
      </c>
      <c r="E14" s="16">
        <f t="shared" si="0"/>
        <v>565.5</v>
      </c>
      <c r="F14" s="17">
        <f t="shared" si="2"/>
        <v>6.896551724137931</v>
      </c>
      <c r="G14" s="15">
        <v>269</v>
      </c>
      <c r="H14" s="16">
        <v>563</v>
      </c>
      <c r="I14" s="16">
        <v>42.5</v>
      </c>
      <c r="J14" s="16">
        <f t="shared" si="1"/>
        <v>605.5</v>
      </c>
      <c r="K14" s="17">
        <f t="shared" si="3"/>
        <v>7.018992568125516</v>
      </c>
    </row>
    <row r="15" spans="1:11" ht="12.75">
      <c r="A15" s="14" t="s">
        <v>12</v>
      </c>
      <c r="B15" s="15">
        <v>371</v>
      </c>
      <c r="C15" s="16">
        <f>810+21.5</f>
        <v>831.5</v>
      </c>
      <c r="D15" s="16">
        <v>68</v>
      </c>
      <c r="E15" s="16">
        <f t="shared" si="0"/>
        <v>899.5</v>
      </c>
      <c r="F15" s="17">
        <f t="shared" si="2"/>
        <v>7.559755419677599</v>
      </c>
      <c r="G15" s="15">
        <v>397</v>
      </c>
      <c r="H15" s="16">
        <v>829</v>
      </c>
      <c r="I15" s="16">
        <v>77.5</v>
      </c>
      <c r="J15" s="16">
        <f t="shared" si="1"/>
        <v>906.5</v>
      </c>
      <c r="K15" s="17">
        <f t="shared" si="3"/>
        <v>8.549365692222835</v>
      </c>
    </row>
    <row r="16" spans="1:11" ht="12.75">
      <c r="A16" s="14" t="s">
        <v>13</v>
      </c>
      <c r="B16" s="15">
        <v>224</v>
      </c>
      <c r="C16" s="16">
        <f>547-2</f>
        <v>545</v>
      </c>
      <c r="D16" s="16">
        <f>34+18</f>
        <v>52</v>
      </c>
      <c r="E16" s="16">
        <f t="shared" si="0"/>
        <v>597</v>
      </c>
      <c r="F16" s="17">
        <f t="shared" si="2"/>
        <v>8.710217755443887</v>
      </c>
      <c r="G16" s="15">
        <v>224</v>
      </c>
      <c r="H16" s="16">
        <v>541</v>
      </c>
      <c r="I16" s="16">
        <v>30.5</v>
      </c>
      <c r="J16" s="16">
        <f t="shared" si="1"/>
        <v>571.5</v>
      </c>
      <c r="K16" s="17">
        <f t="shared" si="3"/>
        <v>5.336832895888014</v>
      </c>
    </row>
    <row r="17" spans="1:11" ht="12.75">
      <c r="A17" s="18" t="s">
        <v>14</v>
      </c>
      <c r="B17" s="19">
        <v>2543</v>
      </c>
      <c r="C17" s="20">
        <f>SUM(C9:C16)</f>
        <v>5412.5</v>
      </c>
      <c r="D17" s="20">
        <f>SUM(D9:D16)</f>
        <v>456</v>
      </c>
      <c r="E17" s="20">
        <f>SUM(E9:E16)</f>
        <v>5868.5</v>
      </c>
      <c r="F17" s="21">
        <f t="shared" si="2"/>
        <v>7.7702990542728125</v>
      </c>
      <c r="G17" s="19">
        <f>SUM(G9:G16)</f>
        <v>2622</v>
      </c>
      <c r="H17" s="20">
        <f>SUM(H9:H16)</f>
        <v>5401</v>
      </c>
      <c r="I17" s="20">
        <f>SUM(I9:I16)</f>
        <v>466</v>
      </c>
      <c r="J17" s="20">
        <f>SUM(J9:J16)</f>
        <v>5867</v>
      </c>
      <c r="K17" s="21">
        <f t="shared" si="3"/>
        <v>7.94273052667462</v>
      </c>
    </row>
    <row r="18" spans="1:11" ht="12.75">
      <c r="A18" s="14" t="s">
        <v>15</v>
      </c>
      <c r="B18" s="15">
        <v>83</v>
      </c>
      <c r="C18" s="16">
        <v>155.5</v>
      </c>
      <c r="D18" s="16">
        <v>8</v>
      </c>
      <c r="E18" s="16">
        <f>SUM(C18:D18)</f>
        <v>163.5</v>
      </c>
      <c r="F18" s="17">
        <f t="shared" si="2"/>
        <v>4.892966360856269</v>
      </c>
      <c r="G18" s="15">
        <v>77</v>
      </c>
      <c r="H18" s="16">
        <v>151.5</v>
      </c>
      <c r="I18" s="16">
        <v>21</v>
      </c>
      <c r="J18" s="16">
        <f>SUM(H18:I18)</f>
        <v>172.5</v>
      </c>
      <c r="K18" s="17">
        <f t="shared" si="3"/>
        <v>12.17391304347826</v>
      </c>
    </row>
    <row r="19" spans="1:11" ht="12.75">
      <c r="A19" s="14" t="s">
        <v>16</v>
      </c>
      <c r="B19" s="15">
        <v>139</v>
      </c>
      <c r="C19" s="16">
        <v>349</v>
      </c>
      <c r="D19" s="16">
        <v>22</v>
      </c>
      <c r="E19" s="16">
        <f>SUM(C19:D19)</f>
        <v>371</v>
      </c>
      <c r="F19" s="17">
        <f t="shared" si="2"/>
        <v>5.929919137466308</v>
      </c>
      <c r="G19" s="15">
        <v>141</v>
      </c>
      <c r="H19" s="16">
        <v>349</v>
      </c>
      <c r="I19" s="16">
        <v>24</v>
      </c>
      <c r="J19" s="16">
        <f>SUM(H19:I19)</f>
        <v>373</v>
      </c>
      <c r="K19" s="17">
        <f t="shared" si="3"/>
        <v>6.434316353887399</v>
      </c>
    </row>
    <row r="20" spans="1:11" ht="12.75">
      <c r="A20" s="14" t="s">
        <v>17</v>
      </c>
      <c r="B20" s="15">
        <v>82</v>
      </c>
      <c r="C20" s="16">
        <v>132</v>
      </c>
      <c r="D20" s="16">
        <v>7</v>
      </c>
      <c r="E20" s="16">
        <f>SUM(C20:D20)</f>
        <v>139</v>
      </c>
      <c r="F20" s="17">
        <f t="shared" si="2"/>
        <v>5.035971223021583</v>
      </c>
      <c r="G20" s="15">
        <v>85</v>
      </c>
      <c r="H20" s="16">
        <v>135</v>
      </c>
      <c r="I20" s="16">
        <v>7</v>
      </c>
      <c r="J20" s="16">
        <f>SUM(H20:I20)</f>
        <v>142</v>
      </c>
      <c r="K20" s="17">
        <f t="shared" si="3"/>
        <v>4.929577464788733</v>
      </c>
    </row>
    <row r="21" spans="1:11" ht="12.75">
      <c r="A21" s="22" t="s">
        <v>18</v>
      </c>
      <c r="B21" s="19">
        <v>304</v>
      </c>
      <c r="C21" s="20">
        <f>SUM(C18:C20)</f>
        <v>636.5</v>
      </c>
      <c r="D21" s="20">
        <f>SUM(D18:D20)</f>
        <v>37</v>
      </c>
      <c r="E21" s="20">
        <f>SUM(E18:E20)</f>
        <v>673.5</v>
      </c>
      <c r="F21" s="21">
        <f t="shared" si="2"/>
        <v>5.493689680772086</v>
      </c>
      <c r="G21" s="19">
        <f>SUM(G18:G20)</f>
        <v>303</v>
      </c>
      <c r="H21" s="20">
        <f>SUM(H18:H20)</f>
        <v>635.5</v>
      </c>
      <c r="I21" s="20">
        <f>SUM(I18:I20)</f>
        <v>52</v>
      </c>
      <c r="J21" s="20">
        <f>SUM(J18:J20)</f>
        <v>687.5</v>
      </c>
      <c r="K21" s="21">
        <f t="shared" si="3"/>
        <v>7.5636363636363635</v>
      </c>
    </row>
    <row r="22" spans="1:11" ht="13.5" thickBot="1">
      <c r="A22" s="14" t="s">
        <v>25</v>
      </c>
      <c r="B22" s="23">
        <v>149</v>
      </c>
      <c r="C22" s="24">
        <f>478.5-0.5</f>
        <v>478</v>
      </c>
      <c r="D22" s="24">
        <f>60+0.5</f>
        <v>60.5</v>
      </c>
      <c r="E22" s="24">
        <f>SUM(C22:D22)</f>
        <v>538.5</v>
      </c>
      <c r="F22" s="25">
        <f t="shared" si="2"/>
        <v>11.234911792014856</v>
      </c>
      <c r="G22" s="23">
        <v>153</v>
      </c>
      <c r="H22" s="24">
        <v>484</v>
      </c>
      <c r="I22" s="24">
        <v>61</v>
      </c>
      <c r="J22" s="24">
        <f>SUM(H22:I22)</f>
        <v>545</v>
      </c>
      <c r="K22" s="25">
        <f t="shared" si="3"/>
        <v>11.192660550458715</v>
      </c>
    </row>
    <row r="23" spans="1:11" ht="13.5" thickBot="1">
      <c r="A23" s="26" t="s">
        <v>3</v>
      </c>
      <c r="B23" s="27">
        <f>B22+B21+B17</f>
        <v>2996</v>
      </c>
      <c r="C23" s="28">
        <f>C22+C21+C17</f>
        <v>6527</v>
      </c>
      <c r="D23" s="28">
        <f>D22+D21+D17</f>
        <v>553.5</v>
      </c>
      <c r="E23" s="28">
        <f>E22+E21+E17</f>
        <v>7080.5</v>
      </c>
      <c r="F23" s="29">
        <f t="shared" si="2"/>
        <v>7.817244544876774</v>
      </c>
      <c r="G23" s="27">
        <f>G22+G21+G17</f>
        <v>3078</v>
      </c>
      <c r="H23" s="28">
        <f>H22+H21+H17</f>
        <v>6520.5</v>
      </c>
      <c r="I23" s="28">
        <f>I22+I21+I17</f>
        <v>579</v>
      </c>
      <c r="J23" s="28">
        <f>J22+J21+J17</f>
        <v>7099.5</v>
      </c>
      <c r="K23" s="29">
        <f t="shared" si="3"/>
        <v>8.155503908725967</v>
      </c>
    </row>
    <row r="25" spans="2:5" ht="12.75">
      <c r="B25" s="30"/>
      <c r="C25" s="30"/>
      <c r="D25" s="30"/>
      <c r="E25" s="30"/>
    </row>
  </sheetData>
  <sheetProtection/>
  <mergeCells count="4">
    <mergeCell ref="A4:C4"/>
    <mergeCell ref="A5:E5"/>
    <mergeCell ref="B7:F7"/>
    <mergeCell ref="G7:K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Inspection académique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SANCHEZ</dc:creator>
  <cp:keywords/>
  <dc:description/>
  <cp:lastModifiedBy>DSDEN24-BB</cp:lastModifiedBy>
  <cp:lastPrinted>2014-01-24T13:18:50Z</cp:lastPrinted>
  <dcterms:created xsi:type="dcterms:W3CDTF">2013-01-28T16:34:09Z</dcterms:created>
  <dcterms:modified xsi:type="dcterms:W3CDTF">2014-01-30T18:21:02Z</dcterms:modified>
  <cp:category/>
  <cp:version/>
  <cp:contentType/>
  <cp:contentStatus/>
</cp:coreProperties>
</file>