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DGH R2019" sheetId="1" r:id="rId1"/>
    <sheet name="Prévisions eff. R2019" sheetId="2" r:id="rId2"/>
  </sheets>
  <definedNames>
    <definedName name="_xlnm.Print_Area" localSheetId="0">'DGH R2019'!$A$1:$Y$57</definedName>
    <definedName name="_xlnm.Print_Area" localSheetId="1">'Prévisions eff. R2019'!$A$1:$AC$54</definedName>
  </definedNames>
  <calcPr fullCalcOnLoad="1"/>
</workbook>
</file>

<file path=xl/sharedStrings.xml><?xml version="1.0" encoding="utf-8"?>
<sst xmlns="http://schemas.openxmlformats.org/spreadsheetml/2006/main" count="157" uniqueCount="123">
  <si>
    <t>EFFECTIFS</t>
  </si>
  <si>
    <t>Div</t>
  </si>
  <si>
    <t>HP</t>
  </si>
  <si>
    <t>HSA</t>
  </si>
  <si>
    <t>TOTAL</t>
  </si>
  <si>
    <t xml:space="preserve">Annesse et B.  </t>
  </si>
  <si>
    <t>Beaumont</t>
  </si>
  <si>
    <t xml:space="preserve">BGC E. Le Roy  </t>
  </si>
  <si>
    <t>Brantôme</t>
  </si>
  <si>
    <t>Le Bugue</t>
  </si>
  <si>
    <t>La Coquille</t>
  </si>
  <si>
    <t>Excideuil</t>
  </si>
  <si>
    <t>Eymet</t>
  </si>
  <si>
    <t>Lalinde</t>
  </si>
  <si>
    <t>Lanouaille</t>
  </si>
  <si>
    <t>Mareuil</t>
  </si>
  <si>
    <t>Montignac</t>
  </si>
  <si>
    <t xml:space="preserve">Montpon </t>
  </si>
  <si>
    <t>Mussidan</t>
  </si>
  <si>
    <t xml:space="preserve">PGX A Frank </t>
  </si>
  <si>
    <t xml:space="preserve">PGX L. Gatet </t>
  </si>
  <si>
    <t xml:space="preserve">PGX M.deMont </t>
  </si>
  <si>
    <t>Piégut</t>
  </si>
  <si>
    <t>St-Astier</t>
  </si>
  <si>
    <t>St-Aulaye</t>
  </si>
  <si>
    <t>St-Cyprien</t>
  </si>
  <si>
    <t>Thenon</t>
  </si>
  <si>
    <t xml:space="preserve">Tocane </t>
  </si>
  <si>
    <t>Vélines</t>
  </si>
  <si>
    <t>Vergt</t>
  </si>
  <si>
    <t>Projet DGH</t>
  </si>
  <si>
    <t>% HSA</t>
  </si>
  <si>
    <t xml:space="preserve">BGC Henri IV  </t>
  </si>
  <si>
    <t xml:space="preserve">PGX B.  Born </t>
  </si>
  <si>
    <t>PGX C. Chass</t>
  </si>
  <si>
    <t>Structures et effectifs des collèges (y compris SEGPA et ULIS)</t>
  </si>
  <si>
    <t>E/D</t>
  </si>
  <si>
    <t>IMP</t>
  </si>
  <si>
    <t xml:space="preserve">  EFFECTIFS </t>
  </si>
  <si>
    <t>SOUS-TOTAL COLLEGES</t>
  </si>
  <si>
    <t xml:space="preserve"> SEGPA </t>
  </si>
  <si>
    <t>SOUS-TOTAL SEGPA</t>
  </si>
  <si>
    <t>TOTAL GENERAL</t>
  </si>
  <si>
    <t xml:space="preserve">    6ème</t>
  </si>
  <si>
    <t xml:space="preserve">    5ème</t>
  </si>
  <si>
    <t>4eme</t>
  </si>
  <si>
    <t>3eme</t>
  </si>
  <si>
    <t>ULIS</t>
  </si>
  <si>
    <t>6ème</t>
  </si>
  <si>
    <t>5ème</t>
  </si>
  <si>
    <t>4ème</t>
  </si>
  <si>
    <t>3ème</t>
  </si>
  <si>
    <t xml:space="preserve">Div </t>
  </si>
  <si>
    <t xml:space="preserve">Chamiers </t>
  </si>
  <si>
    <t xml:space="preserve">La Force </t>
  </si>
  <si>
    <t xml:space="preserve">Ribérac </t>
  </si>
  <si>
    <t xml:space="preserve">TOTAL </t>
  </si>
  <si>
    <t>H/E Net</t>
  </si>
  <si>
    <t>Dont ajustement H/E</t>
  </si>
  <si>
    <t xml:space="preserve">ANNESSE </t>
  </si>
  <si>
    <t xml:space="preserve">BEAUMONT </t>
  </si>
  <si>
    <t>BELVES</t>
  </si>
  <si>
    <t>BGC"E le Roy"</t>
  </si>
  <si>
    <t>BGC "Henri IV"</t>
  </si>
  <si>
    <t>BGC "J Prévert"</t>
  </si>
  <si>
    <t>BRANTOME</t>
  </si>
  <si>
    <t>BUGUE(LE)</t>
  </si>
  <si>
    <t>COQUILLE (LA)</t>
  </si>
  <si>
    <t>CHAMIERS</t>
  </si>
  <si>
    <t>EXCIDEUIL</t>
  </si>
  <si>
    <t>EYMET</t>
  </si>
  <si>
    <t>FORCE (LA)</t>
  </si>
  <si>
    <t>LALINDE</t>
  </si>
  <si>
    <t>LANOUAILLE</t>
  </si>
  <si>
    <t>MAREUIL</t>
  </si>
  <si>
    <t>MONTIGNAC</t>
  </si>
  <si>
    <t xml:space="preserve">MONTPON </t>
  </si>
  <si>
    <t>MUSSIDAN</t>
  </si>
  <si>
    <t>NONTRON</t>
  </si>
  <si>
    <t>PGX "A.Frank"</t>
  </si>
  <si>
    <t>PGX "B.Born"</t>
  </si>
  <si>
    <t>PGX "C.Chassaing"</t>
  </si>
  <si>
    <t>PGX "L.Gatet"</t>
  </si>
  <si>
    <t>PGX "M.Montaigne"</t>
  </si>
  <si>
    <t xml:space="preserve">PIEGUT </t>
  </si>
  <si>
    <t>RIBERAC</t>
  </si>
  <si>
    <t>SAINT-ASTIER</t>
  </si>
  <si>
    <t>SAINT-AULAYE</t>
  </si>
  <si>
    <t>SAINT-CYPRIEN</t>
  </si>
  <si>
    <t>SARLAT</t>
  </si>
  <si>
    <t>TERRASSON</t>
  </si>
  <si>
    <t>THENON</t>
  </si>
  <si>
    <t>TOCANE</t>
  </si>
  <si>
    <t>VELINES</t>
  </si>
  <si>
    <t>VERGT</t>
  </si>
  <si>
    <t>DGH notifiée janvier 2018</t>
  </si>
  <si>
    <t>CLAT</t>
  </si>
  <si>
    <t>UPE2A</t>
  </si>
  <si>
    <t>Dont horaires SEGPA</t>
  </si>
  <si>
    <t>DGH notifiée janvier 2019</t>
  </si>
  <si>
    <t>Dont marge supplém.</t>
  </si>
  <si>
    <t xml:space="preserve">Thiviers (*) </t>
  </si>
  <si>
    <t>Terrasson (*)</t>
  </si>
  <si>
    <t>Sarlat (*)</t>
  </si>
  <si>
    <t>Nontron (*)</t>
  </si>
  <si>
    <t xml:space="preserve">Neuvic </t>
  </si>
  <si>
    <t xml:space="preserve">BGC J. Prévert </t>
  </si>
  <si>
    <t>Belvès (*)</t>
  </si>
  <si>
    <t xml:space="preserve">THIVIERS </t>
  </si>
  <si>
    <t xml:space="preserve">NEUVIC </t>
  </si>
  <si>
    <t>PROJET DE DGH DES COLLEGES - RENTREE SCOLAIRE 2019</t>
  </si>
  <si>
    <t>DSM2</t>
  </si>
  <si>
    <t>Eff.</t>
  </si>
  <si>
    <t>ETABLISSEMENT</t>
  </si>
  <si>
    <t xml:space="preserve">Ouvertures d'ULIS aux collèges de Neuvic et Thiviers </t>
  </si>
  <si>
    <t>Ouvertures d'UPE2A aux collèges J. Prévert (Bergerac), B. Born (Périgueux) et J. Rostand (Montpon)</t>
  </si>
  <si>
    <t>H/E net : hors moyens SEGPA, ULIS, CLAT et statutaires</t>
  </si>
  <si>
    <t>PREVISIONS DES EFFECTIFS EN COLLEGE - RENTREE SCOLAIRE 2019</t>
  </si>
  <si>
    <t>(*) Regroupement 6e/5e SEGPA</t>
  </si>
  <si>
    <t>NB : En jaune, les dotations ajustées</t>
  </si>
  <si>
    <t>NB : En jaune, les ouvertures de division suite au dialogue de gestion</t>
  </si>
  <si>
    <t>Mis à jour le 30 janvier 2019</t>
  </si>
  <si>
    <t>CTSD moyens 2nd degré du 4 février 2019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</si>
</sst>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_-* #,##0\ _€_-;\-* #,##0\ _€_-;_-* &quot;-&quot;??\ _€_-;_-@_-"/>
    <numFmt numFmtId="170" formatCode="0.00000000"/>
    <numFmt numFmtId="171" formatCode="0.0000000"/>
    <numFmt numFmtId="172" formatCode="0.000000"/>
    <numFmt numFmtId="173" formatCode="0.000000000"/>
    <numFmt numFmtId="174" formatCode="0.0000000000"/>
    <numFmt numFmtId="175" formatCode="0.00000000000"/>
    <numFmt numFmtId="176" formatCode="0.00000"/>
    <numFmt numFmtId="177" formatCode="0.0000"/>
    <numFmt numFmtId="178" formatCode="0.000"/>
    <numFmt numFmtId="179" formatCode="_-* #,##0.0\ _€_-;\-* #,##0.0\ _€_-;_-* &quot;-&quot;??\ _€_-;_-@_-"/>
    <numFmt numFmtId="180" formatCode="_-* #,##0.0\ _€_-;\-* #,##0.0\ _€_-;_-* &quot;-&quot;?\ _€_-;_-@_-"/>
    <numFmt numFmtId="181" formatCode="_-* #,##0.00\ _€_-;\-* #,##0.00\ _€_-;_-* &quot;-&quot;?\ _€_-;_-@_-"/>
    <numFmt numFmtId="182" formatCode="[$-40C]dddd\ d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i/>
      <sz val="11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22"/>
      <color indexed="36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22"/>
      <color theme="7" tint="-0.24997000396251678"/>
      <name val="Calibri"/>
      <family val="2"/>
    </font>
    <font>
      <b/>
      <sz val="11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/>
      <top style="medium"/>
      <bottom style="thin">
        <color indexed="63"/>
      </bottom>
    </border>
    <border>
      <left style="medium"/>
      <right style="thin"/>
      <top style="thin">
        <color indexed="63"/>
      </top>
      <bottom style="thin">
        <color indexed="63"/>
      </bottom>
    </border>
    <border>
      <left style="medium"/>
      <right style="thin"/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>
        <color indexed="63"/>
      </left>
      <right style="medium"/>
      <top style="medium"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1" fillId="26" borderId="3" applyNumberFormat="0" applyFont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1" borderId="9" applyNumberFormat="0" applyAlignment="0" applyProtection="0"/>
  </cellStyleXfs>
  <cellXfs count="25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5" fillId="32" borderId="0" xfId="0" applyNumberFormat="1" applyFont="1" applyFill="1" applyBorder="1" applyAlignment="1" applyProtection="1">
      <alignment/>
      <protection/>
    </xf>
    <xf numFmtId="0" fontId="9" fillId="32" borderId="0" xfId="0" applyNumberFormat="1" applyFont="1" applyFill="1" applyBorder="1" applyAlignment="1" applyProtection="1">
      <alignment horizontal="center"/>
      <protection/>
    </xf>
    <xf numFmtId="0" fontId="2" fillId="32" borderId="0" xfId="0" applyNumberFormat="1" applyFont="1" applyFill="1" applyBorder="1" applyAlignment="1" applyProtection="1">
      <alignment horizontal="center"/>
      <protection/>
    </xf>
    <xf numFmtId="0" fontId="5" fillId="32" borderId="0" xfId="0" applyNumberFormat="1" applyFont="1" applyFill="1" applyBorder="1" applyAlignment="1" applyProtection="1">
      <alignment horizontal="left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1" xfId="0" applyNumberFormat="1" applyFont="1" applyFill="1" applyBorder="1" applyAlignment="1" applyProtection="1">
      <alignment horizontal="center" vertical="center"/>
      <protection/>
    </xf>
    <xf numFmtId="0" fontId="4" fillId="33" borderId="12" xfId="0" applyNumberFormat="1" applyFont="1" applyFill="1" applyBorder="1" applyAlignment="1" applyProtection="1">
      <alignment horizontal="center" vertical="center"/>
      <protection/>
    </xf>
    <xf numFmtId="0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 vertical="center"/>
      <protection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/>
      <protection/>
    </xf>
    <xf numFmtId="1" fontId="3" fillId="32" borderId="18" xfId="0" applyNumberFormat="1" applyFont="1" applyFill="1" applyBorder="1" applyAlignment="1" applyProtection="1">
      <alignment horizontal="center" vertical="center"/>
      <protection/>
    </xf>
    <xf numFmtId="1" fontId="3" fillId="32" borderId="19" xfId="0" applyNumberFormat="1" applyFont="1" applyFill="1" applyBorder="1" applyAlignment="1" applyProtection="1">
      <alignment horizontal="center" vertical="center"/>
      <protection/>
    </xf>
    <xf numFmtId="1" fontId="3" fillId="32" borderId="20" xfId="0" applyNumberFormat="1" applyFont="1" applyFill="1" applyBorder="1" applyAlignment="1" applyProtection="1">
      <alignment horizontal="center" vertical="center"/>
      <protection/>
    </xf>
    <xf numFmtId="1" fontId="3" fillId="32" borderId="21" xfId="0" applyNumberFormat="1" applyFont="1" applyFill="1" applyBorder="1" applyAlignment="1" applyProtection="1">
      <alignment horizontal="center" vertical="center"/>
      <protection/>
    </xf>
    <xf numFmtId="1" fontId="3" fillId="32" borderId="22" xfId="0" applyNumberFormat="1" applyFont="1" applyFill="1" applyBorder="1" applyAlignment="1" applyProtection="1">
      <alignment horizontal="center" vertical="center"/>
      <protection/>
    </xf>
    <xf numFmtId="1" fontId="3" fillId="32" borderId="23" xfId="0" applyNumberFormat="1" applyFont="1" applyFill="1" applyBorder="1" applyAlignment="1" applyProtection="1">
      <alignment horizontal="center" vertical="center"/>
      <protection/>
    </xf>
    <xf numFmtId="1" fontId="3" fillId="32" borderId="24" xfId="0" applyNumberFormat="1" applyFont="1" applyFill="1" applyBorder="1" applyAlignment="1" applyProtection="1">
      <alignment horizontal="center" vertical="center"/>
      <protection/>
    </xf>
    <xf numFmtId="1" fontId="3" fillId="32" borderId="25" xfId="0" applyNumberFormat="1" applyFont="1" applyFill="1" applyBorder="1" applyAlignment="1" applyProtection="1">
      <alignment horizontal="center" vertical="center"/>
      <protection/>
    </xf>
    <xf numFmtId="1" fontId="4" fillId="0" borderId="26" xfId="0" applyNumberFormat="1" applyFont="1" applyFill="1" applyBorder="1" applyAlignment="1" applyProtection="1">
      <alignment horizontal="center" vertical="center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 applyProtection="1">
      <alignment horizontal="center"/>
      <protection/>
    </xf>
    <xf numFmtId="0" fontId="3" fillId="0" borderId="18" xfId="0" applyNumberFormat="1" applyFont="1" applyFill="1" applyBorder="1" applyAlignment="1" applyProtection="1">
      <alignment horizontal="center"/>
      <protection/>
    </xf>
    <xf numFmtId="1" fontId="4" fillId="0" borderId="27" xfId="0" applyNumberFormat="1" applyFont="1" applyFill="1" applyBorder="1" applyAlignment="1" applyProtection="1">
      <alignment horizontal="center"/>
      <protection/>
    </xf>
    <xf numFmtId="1" fontId="3" fillId="32" borderId="26" xfId="0" applyNumberFormat="1" applyFont="1" applyFill="1" applyBorder="1" applyAlignment="1" applyProtection="1">
      <alignment horizontal="center" vertical="center"/>
      <protection/>
    </xf>
    <xf numFmtId="1" fontId="3" fillId="32" borderId="29" xfId="0" applyNumberFormat="1" applyFont="1" applyFill="1" applyBorder="1" applyAlignment="1" applyProtection="1">
      <alignment horizontal="center" vertical="center"/>
      <protection/>
    </xf>
    <xf numFmtId="1" fontId="3" fillId="32" borderId="30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/>
      <protection/>
    </xf>
    <xf numFmtId="0" fontId="3" fillId="0" borderId="31" xfId="0" applyNumberFormat="1" applyFont="1" applyFill="1" applyBorder="1" applyAlignment="1" applyProtection="1">
      <alignment horizontal="center"/>
      <protection/>
    </xf>
    <xf numFmtId="0" fontId="3" fillId="0" borderId="32" xfId="0" applyNumberFormat="1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4" fillId="0" borderId="32" xfId="0" applyNumberFormat="1" applyFont="1" applyFill="1" applyBorder="1" applyAlignment="1" applyProtection="1">
      <alignment horizontal="center"/>
      <protection/>
    </xf>
    <xf numFmtId="1" fontId="3" fillId="32" borderId="31" xfId="0" applyNumberFormat="1" applyFont="1" applyFill="1" applyBorder="1" applyAlignment="1" applyProtection="1">
      <alignment horizontal="center" vertical="center"/>
      <protection/>
    </xf>
    <xf numFmtId="1" fontId="3" fillId="32" borderId="33" xfId="0" applyNumberFormat="1" applyFont="1" applyFill="1" applyBorder="1" applyAlignment="1" applyProtection="1">
      <alignment horizontal="center" vertical="center"/>
      <protection/>
    </xf>
    <xf numFmtId="1" fontId="3" fillId="32" borderId="34" xfId="0" applyNumberFormat="1" applyFont="1" applyFill="1" applyBorder="1" applyAlignment="1" applyProtection="1">
      <alignment horizontal="center" vertical="center"/>
      <protection/>
    </xf>
    <xf numFmtId="1" fontId="3" fillId="32" borderId="35" xfId="0" applyNumberFormat="1" applyFont="1" applyFill="1" applyBorder="1" applyAlignment="1" applyProtection="1">
      <alignment horizontal="center" vertical="center"/>
      <protection/>
    </xf>
    <xf numFmtId="1" fontId="3" fillId="32" borderId="36" xfId="0" applyNumberFormat="1" applyFont="1" applyFill="1" applyBorder="1" applyAlignment="1" applyProtection="1">
      <alignment horizontal="center" vertical="center"/>
      <protection/>
    </xf>
    <xf numFmtId="1" fontId="3" fillId="32" borderId="37" xfId="0" applyNumberFormat="1" applyFont="1" applyFill="1" applyBorder="1" applyAlignment="1" applyProtection="1">
      <alignment horizontal="center" vertical="center"/>
      <protection/>
    </xf>
    <xf numFmtId="1" fontId="3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center"/>
      <protection/>
    </xf>
    <xf numFmtId="0" fontId="3" fillId="0" borderId="38" xfId="0" applyNumberFormat="1" applyFont="1" applyFill="1" applyBorder="1" applyAlignment="1" applyProtection="1">
      <alignment horizontal="center"/>
      <protection/>
    </xf>
    <xf numFmtId="0" fontId="6" fillId="4" borderId="39" xfId="53" applyFont="1" applyFill="1" applyBorder="1" applyAlignment="1">
      <alignment horizontal="center" vertical="center" wrapText="1"/>
      <protection/>
    </xf>
    <xf numFmtId="0" fontId="57" fillId="0" borderId="40" xfId="0" applyFont="1" applyFill="1" applyBorder="1" applyAlignment="1">
      <alignment horizontal="center"/>
    </xf>
    <xf numFmtId="2" fontId="2" fillId="0" borderId="40" xfId="0" applyNumberFormat="1" applyFont="1" applyFill="1" applyBorder="1" applyAlignment="1">
      <alignment horizontal="center"/>
    </xf>
    <xf numFmtId="0" fontId="57" fillId="0" borderId="41" xfId="0" applyFont="1" applyFill="1" applyBorder="1" applyAlignment="1">
      <alignment horizontal="center"/>
    </xf>
    <xf numFmtId="0" fontId="57" fillId="0" borderId="42" xfId="0" applyFont="1" applyFill="1" applyBorder="1" applyAlignment="1">
      <alignment horizontal="center"/>
    </xf>
    <xf numFmtId="168" fontId="2" fillId="0" borderId="40" xfId="53" applyNumberFormat="1" applyFont="1" applyBorder="1" applyAlignment="1">
      <alignment horizontal="center"/>
      <protection/>
    </xf>
    <xf numFmtId="2" fontId="2" fillId="0" borderId="41" xfId="0" applyNumberFormat="1" applyFont="1" applyFill="1" applyBorder="1" applyAlignment="1">
      <alignment horizontal="center"/>
    </xf>
    <xf numFmtId="2" fontId="57" fillId="0" borderId="41" xfId="0" applyNumberFormat="1" applyFont="1" applyFill="1" applyBorder="1" applyAlignment="1">
      <alignment horizontal="center"/>
    </xf>
    <xf numFmtId="2" fontId="57" fillId="0" borderId="4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4" borderId="43" xfId="53" applyFont="1" applyFill="1" applyBorder="1" applyAlignment="1">
      <alignment horizontal="center" vertical="center" wrapText="1"/>
      <protection/>
    </xf>
    <xf numFmtId="168" fontId="2" fillId="0" borderId="44" xfId="53" applyNumberFormat="1" applyFont="1" applyBorder="1" applyAlignment="1">
      <alignment horizontal="center"/>
      <protection/>
    </xf>
    <xf numFmtId="1" fontId="4" fillId="0" borderId="29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center"/>
      <protection/>
    </xf>
    <xf numFmtId="0" fontId="3" fillId="0" borderId="46" xfId="0" applyNumberFormat="1" applyFont="1" applyFill="1" applyBorder="1" applyAlignment="1" applyProtection="1">
      <alignment horizontal="center"/>
      <protection/>
    </xf>
    <xf numFmtId="0" fontId="4" fillId="0" borderId="46" xfId="0" applyNumberFormat="1" applyFont="1" applyFill="1" applyBorder="1" applyAlignment="1" applyProtection="1">
      <alignment horizontal="center"/>
      <protection/>
    </xf>
    <xf numFmtId="0" fontId="4" fillId="0" borderId="47" xfId="0" applyNumberFormat="1" applyFont="1" applyFill="1" applyBorder="1" applyAlignment="1" applyProtection="1">
      <alignment horizontal="center"/>
      <protection/>
    </xf>
    <xf numFmtId="0" fontId="3" fillId="0" borderId="48" xfId="0" applyNumberFormat="1" applyFont="1" applyFill="1" applyBorder="1" applyAlignment="1" applyProtection="1">
      <alignment horizontal="center"/>
      <protection/>
    </xf>
    <xf numFmtId="0" fontId="3" fillId="0" borderId="49" xfId="0" applyNumberFormat="1" applyFont="1" applyFill="1" applyBorder="1" applyAlignment="1" applyProtection="1">
      <alignment horizontal="center"/>
      <protection/>
    </xf>
    <xf numFmtId="0" fontId="4" fillId="0" borderId="49" xfId="0" applyNumberFormat="1" applyFont="1" applyFill="1" applyBorder="1" applyAlignment="1" applyProtection="1">
      <alignment horizontal="center"/>
      <protection/>
    </xf>
    <xf numFmtId="0" fontId="4" fillId="0" borderId="5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1" fontId="4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51" xfId="0" applyNumberFormat="1" applyFont="1" applyFill="1" applyBorder="1" applyAlignment="1" applyProtection="1">
      <alignment horizontal="center" vertical="center"/>
      <protection/>
    </xf>
    <xf numFmtId="1" fontId="4" fillId="34" borderId="11" xfId="0" applyNumberFormat="1" applyFont="1" applyFill="1" applyBorder="1" applyAlignment="1" applyProtection="1">
      <alignment horizontal="center" vertical="center"/>
      <protection/>
    </xf>
    <xf numFmtId="1" fontId="4" fillId="34" borderId="12" xfId="0" applyNumberFormat="1" applyFont="1" applyFill="1" applyBorder="1" applyAlignment="1" applyProtection="1">
      <alignment horizontal="center" vertical="center"/>
      <protection/>
    </xf>
    <xf numFmtId="1" fontId="4" fillId="34" borderId="52" xfId="0" applyNumberFormat="1" applyFont="1" applyFill="1" applyBorder="1" applyAlignment="1" applyProtection="1">
      <alignment horizontal="center" vertical="center"/>
      <protection/>
    </xf>
    <xf numFmtId="1" fontId="4" fillId="34" borderId="53" xfId="0" applyNumberFormat="1" applyFont="1" applyFill="1" applyBorder="1" applyAlignment="1" applyProtection="1">
      <alignment horizontal="center" vertical="center"/>
      <protection/>
    </xf>
    <xf numFmtId="1" fontId="4" fillId="34" borderId="54" xfId="0" applyNumberFormat="1" applyFont="1" applyFill="1" applyBorder="1" applyAlignment="1" applyProtection="1">
      <alignment horizontal="center" vertical="center"/>
      <protection/>
    </xf>
    <xf numFmtId="0" fontId="57" fillId="0" borderId="55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center"/>
    </xf>
    <xf numFmtId="2" fontId="57" fillId="0" borderId="44" xfId="0" applyNumberFormat="1" applyFont="1" applyFill="1" applyBorder="1" applyAlignment="1">
      <alignment horizontal="center"/>
    </xf>
    <xf numFmtId="0" fontId="57" fillId="35" borderId="42" xfId="0" applyFont="1" applyFill="1" applyBorder="1" applyAlignment="1">
      <alignment horizontal="center"/>
    </xf>
    <xf numFmtId="0" fontId="57" fillId="35" borderId="40" xfId="0" applyFont="1" applyFill="1" applyBorder="1" applyAlignment="1">
      <alignment horizontal="center"/>
    </xf>
    <xf numFmtId="2" fontId="2" fillId="35" borderId="40" xfId="0" applyNumberFormat="1" applyFont="1" applyFill="1" applyBorder="1" applyAlignment="1">
      <alignment horizontal="center"/>
    </xf>
    <xf numFmtId="2" fontId="57" fillId="35" borderId="40" xfId="0" applyNumberFormat="1" applyFont="1" applyFill="1" applyBorder="1" applyAlignment="1">
      <alignment horizontal="center"/>
    </xf>
    <xf numFmtId="168" fontId="2" fillId="35" borderId="4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5" fillId="4" borderId="39" xfId="54" applyFont="1" applyFill="1" applyBorder="1" applyAlignment="1">
      <alignment horizontal="center" vertical="center"/>
      <protection/>
    </xf>
    <xf numFmtId="0" fontId="6" fillId="4" borderId="56" xfId="53" applyFont="1" applyFill="1" applyBorder="1" applyAlignment="1">
      <alignment horizontal="center" vertical="center" wrapText="1"/>
      <protection/>
    </xf>
    <xf numFmtId="168" fontId="2" fillId="0" borderId="57" xfId="53" applyNumberFormat="1" applyFont="1" applyBorder="1" applyAlignment="1">
      <alignment horizontal="center"/>
      <protection/>
    </xf>
    <xf numFmtId="2" fontId="2" fillId="0" borderId="58" xfId="0" applyNumberFormat="1" applyFont="1" applyBorder="1" applyAlignment="1">
      <alignment horizontal="center"/>
    </xf>
    <xf numFmtId="2" fontId="2" fillId="0" borderId="59" xfId="0" applyNumberFormat="1" applyFont="1" applyBorder="1" applyAlignment="1">
      <alignment horizontal="center"/>
    </xf>
    <xf numFmtId="168" fontId="2" fillId="0" borderId="60" xfId="53" applyNumberFormat="1" applyFont="1" applyBorder="1" applyAlignment="1">
      <alignment horizontal="center"/>
      <protection/>
    </xf>
    <xf numFmtId="2" fontId="2" fillId="0" borderId="61" xfId="0" applyNumberFormat="1" applyFont="1" applyBorder="1" applyAlignment="1">
      <alignment horizontal="center"/>
    </xf>
    <xf numFmtId="2" fontId="2" fillId="0" borderId="62" xfId="0" applyNumberFormat="1" applyFont="1" applyBorder="1" applyAlignment="1">
      <alignment horizontal="center"/>
    </xf>
    <xf numFmtId="168" fontId="2" fillId="35" borderId="60" xfId="53" applyNumberFormat="1" applyFont="1" applyFill="1" applyBorder="1" applyAlignment="1">
      <alignment horizontal="center"/>
      <protection/>
    </xf>
    <xf numFmtId="2" fontId="2" fillId="35" borderId="61" xfId="0" applyNumberFormat="1" applyFont="1" applyFill="1" applyBorder="1" applyAlignment="1">
      <alignment horizontal="center"/>
    </xf>
    <xf numFmtId="2" fontId="2" fillId="35" borderId="62" xfId="0" applyNumberFormat="1" applyFont="1" applyFill="1" applyBorder="1" applyAlignment="1">
      <alignment horizontal="center"/>
    </xf>
    <xf numFmtId="179" fontId="13" fillId="0" borderId="0" xfId="0" applyNumberFormat="1" applyFont="1" applyAlignment="1">
      <alignment/>
    </xf>
    <xf numFmtId="168" fontId="2" fillId="0" borderId="63" xfId="53" applyNumberFormat="1" applyFont="1" applyBorder="1" applyAlignment="1">
      <alignment horizontal="center"/>
      <protection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179" fontId="13" fillId="0" borderId="0" xfId="47" applyNumberFormat="1" applyFont="1" applyAlignment="1">
      <alignment/>
    </xf>
    <xf numFmtId="0" fontId="14" fillId="0" borderId="0" xfId="0" applyFont="1" applyAlignment="1">
      <alignment/>
    </xf>
    <xf numFmtId="0" fontId="58" fillId="0" borderId="0" xfId="0" applyFont="1" applyAlignment="1">
      <alignment/>
    </xf>
    <xf numFmtId="2" fontId="2" fillId="0" borderId="59" xfId="53" applyNumberFormat="1" applyFont="1" applyBorder="1" applyAlignment="1">
      <alignment horizontal="center"/>
      <protection/>
    </xf>
    <xf numFmtId="2" fontId="2" fillId="0" borderId="62" xfId="53" applyNumberFormat="1" applyFont="1" applyBorder="1" applyAlignment="1">
      <alignment horizontal="center"/>
      <protection/>
    </xf>
    <xf numFmtId="2" fontId="2" fillId="35" borderId="62" xfId="53" applyNumberFormat="1" applyFont="1" applyFill="1" applyBorder="1" applyAlignment="1">
      <alignment horizontal="center"/>
      <protection/>
    </xf>
    <xf numFmtId="2" fontId="2" fillId="0" borderId="65" xfId="53" applyNumberFormat="1" applyFont="1" applyBorder="1" applyAlignment="1">
      <alignment horizontal="center"/>
      <protection/>
    </xf>
    <xf numFmtId="0" fontId="59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7" fillId="0" borderId="66" xfId="0" applyFont="1" applyFill="1" applyBorder="1" applyAlignment="1">
      <alignment horizontal="center"/>
    </xf>
    <xf numFmtId="0" fontId="57" fillId="0" borderId="67" xfId="0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57" fillId="0" borderId="67" xfId="0" applyNumberFormat="1" applyFont="1" applyFill="1" applyBorder="1" applyAlignment="1">
      <alignment horizontal="center"/>
    </xf>
    <xf numFmtId="168" fontId="2" fillId="0" borderId="67" xfId="53" applyNumberFormat="1" applyFont="1" applyBorder="1" applyAlignment="1">
      <alignment horizontal="center"/>
      <protection/>
    </xf>
    <xf numFmtId="168" fontId="2" fillId="0" borderId="68" xfId="53" applyNumberFormat="1" applyFont="1" applyBorder="1" applyAlignment="1">
      <alignment horizontal="center"/>
      <protection/>
    </xf>
    <xf numFmtId="2" fontId="2" fillId="0" borderId="69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35" borderId="70" xfId="0" applyNumberFormat="1" applyFont="1" applyFill="1" applyBorder="1" applyAlignment="1">
      <alignment horizontal="center"/>
    </xf>
    <xf numFmtId="2" fontId="2" fillId="0" borderId="7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0" fillId="0" borderId="0" xfId="0" applyFont="1" applyFill="1" applyAlignment="1">
      <alignment horizontal="center" vertical="center"/>
    </xf>
    <xf numFmtId="0" fontId="3" fillId="36" borderId="72" xfId="0" applyNumberFormat="1" applyFont="1" applyFill="1" applyBorder="1" applyAlignment="1" applyProtection="1">
      <alignment horizontal="left" vertical="center"/>
      <protection/>
    </xf>
    <xf numFmtId="0" fontId="3" fillId="36" borderId="73" xfId="0" applyNumberFormat="1" applyFont="1" applyFill="1" applyBorder="1" applyAlignment="1" applyProtection="1">
      <alignment horizontal="left" vertical="center"/>
      <protection/>
    </xf>
    <xf numFmtId="0" fontId="3" fillId="36" borderId="74" xfId="0" applyNumberFormat="1" applyFont="1" applyFill="1" applyBorder="1" applyAlignment="1" applyProtection="1">
      <alignment horizontal="left" vertical="center"/>
      <protection/>
    </xf>
    <xf numFmtId="0" fontId="4" fillId="7" borderId="15" xfId="0" applyNumberFormat="1" applyFont="1" applyFill="1" applyBorder="1" applyAlignment="1" applyProtection="1">
      <alignment horizontal="center" vertical="center"/>
      <protection/>
    </xf>
    <xf numFmtId="0" fontId="4" fillId="7" borderId="52" xfId="0" applyNumberFormat="1" applyFont="1" applyFill="1" applyBorder="1" applyAlignment="1" applyProtection="1">
      <alignment horizontal="center" vertical="center"/>
      <protection/>
    </xf>
    <xf numFmtId="0" fontId="4" fillId="7" borderId="11" xfId="0" applyNumberFormat="1" applyFont="1" applyFill="1" applyBorder="1" applyAlignment="1" applyProtection="1">
      <alignment horizontal="center" vertical="center"/>
      <protection/>
    </xf>
    <xf numFmtId="0" fontId="4" fillId="7" borderId="12" xfId="0" applyNumberFormat="1" applyFont="1" applyFill="1" applyBorder="1" applyAlignment="1" applyProtection="1">
      <alignment horizontal="center" vertical="center"/>
      <protection/>
    </xf>
    <xf numFmtId="0" fontId="4" fillId="7" borderId="75" xfId="0" applyNumberFormat="1" applyFont="1" applyFill="1" applyBorder="1" applyAlignment="1" applyProtection="1">
      <alignment horizontal="center" vertical="center"/>
      <protection/>
    </xf>
    <xf numFmtId="0" fontId="4" fillId="7" borderId="76" xfId="0" applyNumberFormat="1" applyFont="1" applyFill="1" applyBorder="1" applyAlignment="1" applyProtection="1">
      <alignment horizontal="center" vertical="center"/>
      <protection/>
    </xf>
    <xf numFmtId="0" fontId="4" fillId="37" borderId="77" xfId="0" applyNumberFormat="1" applyFont="1" applyFill="1" applyBorder="1" applyAlignment="1" applyProtection="1">
      <alignment horizontal="center" vertical="center"/>
      <protection/>
    </xf>
    <xf numFmtId="0" fontId="4" fillId="37" borderId="78" xfId="0" applyNumberFormat="1" applyFont="1" applyFill="1" applyBorder="1" applyAlignment="1" applyProtection="1">
      <alignment horizontal="center" vertical="center"/>
      <protection/>
    </xf>
    <xf numFmtId="0" fontId="4" fillId="38" borderId="77" xfId="0" applyNumberFormat="1" applyFont="1" applyFill="1" applyBorder="1" applyAlignment="1" applyProtection="1">
      <alignment horizontal="center" vertical="center"/>
      <protection/>
    </xf>
    <xf numFmtId="0" fontId="4" fillId="38" borderId="78" xfId="0" applyNumberFormat="1" applyFont="1" applyFill="1" applyBorder="1" applyAlignment="1" applyProtection="1">
      <alignment horizontal="center" vertical="center"/>
      <protection/>
    </xf>
    <xf numFmtId="0" fontId="4" fillId="39" borderId="79" xfId="0" applyNumberFormat="1" applyFont="1" applyFill="1" applyBorder="1" applyAlignment="1" applyProtection="1">
      <alignment horizontal="center" vertical="center"/>
      <protection/>
    </xf>
    <xf numFmtId="0" fontId="4" fillId="39" borderId="80" xfId="0" applyNumberFormat="1" applyFont="1" applyFill="1" applyBorder="1" applyAlignment="1" applyProtection="1">
      <alignment horizontal="center" vertical="center"/>
      <protection/>
    </xf>
    <xf numFmtId="0" fontId="2" fillId="36" borderId="81" xfId="0" applyNumberFormat="1" applyFont="1" applyFill="1" applyBorder="1" applyAlignment="1" applyProtection="1">
      <alignment horizontal="left"/>
      <protection/>
    </xf>
    <xf numFmtId="0" fontId="2" fillId="36" borderId="62" xfId="0" applyNumberFormat="1" applyFont="1" applyFill="1" applyBorder="1" applyAlignment="1" applyProtection="1">
      <alignment horizontal="left"/>
      <protection/>
    </xf>
    <xf numFmtId="0" fontId="2" fillId="36" borderId="65" xfId="0" applyNumberFormat="1" applyFont="1" applyFill="1" applyBorder="1" applyAlignment="1" applyProtection="1">
      <alignment horizontal="left"/>
      <protection/>
    </xf>
    <xf numFmtId="0" fontId="16" fillId="40" borderId="82" xfId="0" applyFont="1" applyFill="1" applyBorder="1" applyAlignment="1">
      <alignment horizontal="center" vertical="center" wrapText="1"/>
    </xf>
    <xf numFmtId="0" fontId="16" fillId="40" borderId="83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center" vertical="center" wrapText="1"/>
    </xf>
    <xf numFmtId="2" fontId="2" fillId="40" borderId="84" xfId="0" applyNumberFormat="1" applyFont="1" applyFill="1" applyBorder="1" applyAlignment="1">
      <alignment horizontal="center"/>
    </xf>
    <xf numFmtId="2" fontId="2" fillId="40" borderId="85" xfId="0" applyNumberFormat="1" applyFont="1" applyFill="1" applyBorder="1" applyAlignment="1">
      <alignment horizontal="center"/>
    </xf>
    <xf numFmtId="2" fontId="2" fillId="40" borderId="86" xfId="0" applyNumberFormat="1" applyFont="1" applyFill="1" applyBorder="1" applyAlignment="1">
      <alignment horizontal="center"/>
    </xf>
    <xf numFmtId="0" fontId="15" fillId="41" borderId="77" xfId="54" applyFont="1" applyFill="1" applyBorder="1" applyAlignment="1">
      <alignment horizontal="center" vertical="center"/>
      <protection/>
    </xf>
    <xf numFmtId="0" fontId="15" fillId="41" borderId="87" xfId="54" applyFont="1" applyFill="1" applyBorder="1" applyAlignment="1">
      <alignment horizontal="center" vertical="center"/>
      <protection/>
    </xf>
    <xf numFmtId="0" fontId="6" fillId="41" borderId="87" xfId="53" applyFont="1" applyFill="1" applyBorder="1" applyAlignment="1">
      <alignment horizontal="center" vertical="center" wrapText="1"/>
      <protection/>
    </xf>
    <xf numFmtId="0" fontId="6" fillId="41" borderId="88" xfId="53" applyFont="1" applyFill="1" applyBorder="1" applyAlignment="1">
      <alignment horizontal="center" vertical="center" wrapText="1"/>
      <protection/>
    </xf>
    <xf numFmtId="2" fontId="2" fillId="0" borderId="66" xfId="53" applyNumberFormat="1" applyFont="1" applyBorder="1" applyAlignment="1">
      <alignment horizontal="center"/>
      <protection/>
    </xf>
    <xf numFmtId="2" fontId="2" fillId="0" borderId="42" xfId="53" applyNumberFormat="1" applyFont="1" applyBorder="1" applyAlignment="1">
      <alignment horizontal="center"/>
      <protection/>
    </xf>
    <xf numFmtId="2" fontId="2" fillId="35" borderId="42" xfId="53" applyNumberFormat="1" applyFont="1" applyFill="1" applyBorder="1" applyAlignment="1">
      <alignment horizontal="center"/>
      <protection/>
    </xf>
    <xf numFmtId="2" fontId="2" fillId="0" borderId="89" xfId="53" applyNumberFormat="1" applyFont="1" applyBorder="1" applyAlignment="1">
      <alignment horizontal="center"/>
      <protection/>
    </xf>
    <xf numFmtId="0" fontId="6" fillId="42" borderId="90" xfId="53" applyFont="1" applyFill="1" applyBorder="1" applyAlignment="1">
      <alignment horizontal="center" vertical="center" wrapText="1"/>
      <protection/>
    </xf>
    <xf numFmtId="2" fontId="2" fillId="42" borderId="41" xfId="0" applyNumberFormat="1" applyFont="1" applyFill="1" applyBorder="1" applyAlignment="1">
      <alignment horizontal="center"/>
    </xf>
    <xf numFmtId="2" fontId="2" fillId="42" borderId="40" xfId="0" applyNumberFormat="1" applyFont="1" applyFill="1" applyBorder="1" applyAlignment="1">
      <alignment horizontal="center"/>
    </xf>
    <xf numFmtId="2" fontId="2" fillId="42" borderId="44" xfId="0" applyNumberFormat="1" applyFont="1" applyFill="1" applyBorder="1" applyAlignment="1">
      <alignment horizontal="center"/>
    </xf>
    <xf numFmtId="0" fontId="15" fillId="7" borderId="56" xfId="54" applyFont="1" applyFill="1" applyBorder="1" applyAlignment="1">
      <alignment horizontal="center" vertical="center"/>
      <protection/>
    </xf>
    <xf numFmtId="0" fontId="57" fillId="7" borderId="91" xfId="0" applyFont="1" applyFill="1" applyBorder="1" applyAlignment="1">
      <alignment horizontal="center"/>
    </xf>
    <xf numFmtId="0" fontId="57" fillId="7" borderId="70" xfId="0" applyFont="1" applyFill="1" applyBorder="1" applyAlignment="1">
      <alignment horizontal="center"/>
    </xf>
    <xf numFmtId="0" fontId="57" fillId="7" borderId="92" xfId="0" applyFont="1" applyFill="1" applyBorder="1" applyAlignment="1">
      <alignment horizontal="center"/>
    </xf>
    <xf numFmtId="0" fontId="4" fillId="9" borderId="93" xfId="54" applyFont="1" applyFill="1" applyBorder="1" applyAlignment="1">
      <alignment horizontal="center" vertical="center"/>
      <protection/>
    </xf>
    <xf numFmtId="169" fontId="4" fillId="9" borderId="94" xfId="47" applyNumberFormat="1" applyFont="1" applyFill="1" applyBorder="1" applyAlignment="1">
      <alignment horizontal="center"/>
    </xf>
    <xf numFmtId="0" fontId="61" fillId="9" borderId="95" xfId="0" applyFont="1" applyFill="1" applyBorder="1" applyAlignment="1">
      <alignment horizontal="center"/>
    </xf>
    <xf numFmtId="2" fontId="4" fillId="9" borderId="95" xfId="0" applyNumberFormat="1" applyFont="1" applyFill="1" applyBorder="1" applyAlignment="1">
      <alignment horizontal="center"/>
    </xf>
    <xf numFmtId="168" fontId="4" fillId="9" borderId="95" xfId="53" applyNumberFormat="1" applyFont="1" applyFill="1" applyBorder="1" applyAlignment="1">
      <alignment horizontal="center"/>
      <protection/>
    </xf>
    <xf numFmtId="168" fontId="4" fillId="9" borderId="96" xfId="53" applyNumberFormat="1" applyFont="1" applyFill="1" applyBorder="1" applyAlignment="1">
      <alignment horizontal="center"/>
      <protection/>
    </xf>
    <xf numFmtId="2" fontId="4" fillId="9" borderId="93" xfId="53" applyNumberFormat="1" applyFont="1" applyFill="1" applyBorder="1" applyAlignment="1">
      <alignment horizontal="center"/>
      <protection/>
    </xf>
    <xf numFmtId="2" fontId="4" fillId="9" borderId="78" xfId="0" applyNumberFormat="1" applyFont="1" applyFill="1" applyBorder="1" applyAlignment="1">
      <alignment horizontal="center"/>
    </xf>
    <xf numFmtId="2" fontId="4" fillId="9" borderId="97" xfId="0" applyNumberFormat="1" applyFont="1" applyFill="1" applyBorder="1" applyAlignment="1">
      <alignment horizontal="center"/>
    </xf>
    <xf numFmtId="169" fontId="4" fillId="9" borderId="98" xfId="47" applyNumberFormat="1" applyFont="1" applyFill="1" applyBorder="1" applyAlignment="1">
      <alignment horizontal="center"/>
    </xf>
    <xf numFmtId="2" fontId="4" fillId="9" borderId="97" xfId="53" applyNumberFormat="1" applyFont="1" applyFill="1" applyBorder="1" applyAlignment="1">
      <alignment horizontal="center"/>
      <protection/>
    </xf>
    <xf numFmtId="2" fontId="4" fillId="40" borderId="99" xfId="0" applyNumberFormat="1" applyFont="1" applyFill="1" applyBorder="1" applyAlignment="1">
      <alignment horizontal="center"/>
    </xf>
    <xf numFmtId="168" fontId="2" fillId="0" borderId="41" xfId="53" applyNumberFormat="1" applyFont="1" applyFill="1" applyBorder="1" applyAlignment="1">
      <alignment horizontal="center"/>
      <protection/>
    </xf>
    <xf numFmtId="168" fontId="2" fillId="0" borderId="40" xfId="53" applyNumberFormat="1" applyFont="1" applyFill="1" applyBorder="1" applyAlignment="1">
      <alignment horizontal="center"/>
      <protection/>
    </xf>
    <xf numFmtId="168" fontId="57" fillId="0" borderId="40" xfId="0" applyNumberFormat="1" applyFont="1" applyFill="1" applyBorder="1" applyAlignment="1">
      <alignment horizontal="center"/>
    </xf>
    <xf numFmtId="168" fontId="2" fillId="0" borderId="44" xfId="53" applyNumberFormat="1" applyFont="1" applyFill="1" applyBorder="1" applyAlignment="1">
      <alignment horizontal="center"/>
      <protection/>
    </xf>
    <xf numFmtId="168" fontId="2" fillId="0" borderId="60" xfId="53" applyNumberFormat="1" applyFont="1" applyFill="1" applyBorder="1" applyAlignment="1">
      <alignment horizontal="center"/>
      <protection/>
    </xf>
    <xf numFmtId="1" fontId="3" fillId="43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5" fillId="44" borderId="0" xfId="0" applyFont="1" applyFill="1" applyAlignment="1">
      <alignment/>
    </xf>
    <xf numFmtId="0" fontId="8" fillId="44" borderId="0" xfId="0" applyFont="1" applyFill="1" applyAlignment="1">
      <alignment/>
    </xf>
    <xf numFmtId="1" fontId="3" fillId="44" borderId="31" xfId="0" applyNumberFormat="1" applyFont="1" applyFill="1" applyBorder="1" applyAlignment="1" applyProtection="1">
      <alignment horizontal="center" vertical="center"/>
      <protection/>
    </xf>
    <xf numFmtId="0" fontId="13" fillId="44" borderId="0" xfId="0" applyFont="1" applyFill="1" applyAlignment="1">
      <alignment/>
    </xf>
    <xf numFmtId="2" fontId="2" fillId="44" borderId="40" xfId="0" applyNumberFormat="1" applyFont="1" applyFill="1" applyBorder="1" applyAlignment="1">
      <alignment horizontal="center"/>
    </xf>
    <xf numFmtId="168" fontId="2" fillId="44" borderId="40" xfId="53" applyNumberFormat="1" applyFont="1" applyFill="1" applyBorder="1" applyAlignment="1">
      <alignment horizontal="center"/>
      <protection/>
    </xf>
    <xf numFmtId="2" fontId="57" fillId="44" borderId="40" xfId="0" applyNumberFormat="1" applyFont="1" applyFill="1" applyBorder="1" applyAlignment="1">
      <alignment horizontal="center"/>
    </xf>
    <xf numFmtId="168" fontId="57" fillId="44" borderId="40" xfId="0" applyNumberFormat="1" applyFont="1" applyFill="1" applyBorder="1" applyAlignment="1">
      <alignment horizontal="center"/>
    </xf>
    <xf numFmtId="2" fontId="2" fillId="44" borderId="62" xfId="0" applyNumberFormat="1" applyFont="1" applyFill="1" applyBorder="1" applyAlignment="1">
      <alignment horizontal="center"/>
    </xf>
    <xf numFmtId="0" fontId="57" fillId="44" borderId="40" xfId="0" applyFont="1" applyFill="1" applyBorder="1" applyAlignment="1">
      <alignment horizontal="center"/>
    </xf>
    <xf numFmtId="168" fontId="2" fillId="44" borderId="60" xfId="53" applyNumberFormat="1" applyFont="1" applyFill="1" applyBorder="1" applyAlignment="1">
      <alignment horizontal="center"/>
      <protection/>
    </xf>
    <xf numFmtId="2" fontId="2" fillId="43" borderId="62" xfId="53" applyNumberFormat="1" applyFont="1" applyFill="1" applyBorder="1" applyAlignment="1">
      <alignment horizontal="center"/>
      <protection/>
    </xf>
    <xf numFmtId="2" fontId="2" fillId="44" borderId="62" xfId="53" applyNumberFormat="1" applyFont="1" applyFill="1" applyBorder="1" applyAlignment="1">
      <alignment horizontal="center"/>
      <protection/>
    </xf>
    <xf numFmtId="168" fontId="2" fillId="43" borderId="40" xfId="53" applyNumberFormat="1" applyFont="1" applyFill="1" applyBorder="1" applyAlignment="1">
      <alignment horizontal="center"/>
      <protection/>
    </xf>
    <xf numFmtId="2" fontId="2" fillId="43" borderId="62" xfId="0" applyNumberFormat="1" applyFont="1" applyFill="1" applyBorder="1" applyAlignment="1">
      <alignment horizontal="center"/>
    </xf>
    <xf numFmtId="2" fontId="2" fillId="43" borderId="40" xfId="0" applyNumberFormat="1" applyFont="1" applyFill="1" applyBorder="1" applyAlignment="1">
      <alignment horizontal="center"/>
    </xf>
    <xf numFmtId="2" fontId="57" fillId="43" borderId="4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6" fillId="36" borderId="59" xfId="0" applyFont="1" applyFill="1" applyBorder="1" applyAlignment="1">
      <alignment vertical="center"/>
    </xf>
    <xf numFmtId="0" fontId="6" fillId="36" borderId="62" xfId="0" applyFont="1" applyFill="1" applyBorder="1" applyAlignment="1">
      <alignment vertical="center"/>
    </xf>
    <xf numFmtId="0" fontId="6" fillId="36" borderId="65" xfId="0" applyFont="1" applyFill="1" applyBorder="1" applyAlignment="1">
      <alignment vertical="center"/>
    </xf>
    <xf numFmtId="0" fontId="12" fillId="0" borderId="10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 wrapText="1"/>
    </xf>
    <xf numFmtId="0" fontId="16" fillId="0" borderId="103" xfId="0" applyFont="1" applyFill="1" applyBorder="1" applyAlignment="1">
      <alignment horizontal="center" vertical="center" wrapText="1"/>
    </xf>
    <xf numFmtId="0" fontId="60" fillId="45" borderId="0" xfId="0" applyFont="1" applyFill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105" xfId="0" applyFont="1" applyFill="1" applyBorder="1" applyAlignment="1">
      <alignment horizontal="center" vertical="center"/>
    </xf>
    <xf numFmtId="0" fontId="15" fillId="0" borderId="106" xfId="0" applyFont="1" applyFill="1" applyBorder="1" applyAlignment="1">
      <alignment horizontal="center" vertical="center"/>
    </xf>
    <xf numFmtId="0" fontId="15" fillId="0" borderId="107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15" fillId="0" borderId="108" xfId="0" applyFont="1" applyFill="1" applyBorder="1" applyAlignment="1">
      <alignment horizontal="center" vertical="center"/>
    </xf>
    <xf numFmtId="0" fontId="15" fillId="45" borderId="105" xfId="0" applyFont="1" applyFill="1" applyBorder="1" applyAlignment="1">
      <alignment horizontal="center" vertical="center"/>
    </xf>
    <xf numFmtId="0" fontId="15" fillId="45" borderId="106" xfId="0" applyFont="1" applyFill="1" applyBorder="1" applyAlignment="1">
      <alignment horizontal="center" vertical="center"/>
    </xf>
    <xf numFmtId="0" fontId="15" fillId="45" borderId="99" xfId="0" applyFont="1" applyFill="1" applyBorder="1" applyAlignment="1">
      <alignment horizontal="center" vertical="center"/>
    </xf>
    <xf numFmtId="0" fontId="15" fillId="45" borderId="10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2" fillId="45" borderId="90" xfId="0" applyFont="1" applyFill="1" applyBorder="1" applyAlignment="1">
      <alignment horizontal="center" vertical="center" wrapText="1"/>
    </xf>
    <xf numFmtId="0" fontId="12" fillId="45" borderId="109" xfId="0" applyFont="1" applyFill="1" applyBorder="1" applyAlignment="1">
      <alignment horizontal="center" vertical="center" wrapText="1"/>
    </xf>
    <xf numFmtId="0" fontId="12" fillId="45" borderId="97" xfId="0" applyFont="1" applyFill="1" applyBorder="1" applyAlignment="1">
      <alignment horizontal="center" vertical="center" wrapText="1"/>
    </xf>
    <xf numFmtId="0" fontId="6" fillId="45" borderId="90" xfId="0" applyFont="1" applyFill="1" applyBorder="1" applyAlignment="1">
      <alignment horizontal="center" vertical="center" wrapText="1"/>
    </xf>
    <xf numFmtId="0" fontId="6" fillId="45" borderId="109" xfId="0" applyFont="1" applyFill="1" applyBorder="1" applyAlignment="1">
      <alignment horizontal="center" vertical="center" wrapText="1"/>
    </xf>
    <xf numFmtId="0" fontId="4" fillId="7" borderId="10" xfId="0" applyNumberFormat="1" applyFont="1" applyFill="1" applyBorder="1" applyAlignment="1" applyProtection="1">
      <alignment horizontal="center"/>
      <protection/>
    </xf>
    <xf numFmtId="0" fontId="4" fillId="36" borderId="17" xfId="0" applyNumberFormat="1" applyFont="1" applyFill="1" applyBorder="1" applyAlignment="1" applyProtection="1">
      <alignment horizontal="center" vertical="center"/>
      <protection/>
    </xf>
    <xf numFmtId="0" fontId="4" fillId="36" borderId="110" xfId="0" applyNumberFormat="1" applyFont="1" applyFill="1" applyBorder="1" applyAlignment="1" applyProtection="1">
      <alignment horizontal="center" vertical="center"/>
      <protection/>
    </xf>
    <xf numFmtId="0" fontId="12" fillId="37" borderId="104" xfId="0" applyNumberFormat="1" applyFont="1" applyFill="1" applyBorder="1" applyAlignment="1" applyProtection="1">
      <alignment horizontal="center" vertical="center" wrapText="1"/>
      <protection/>
    </xf>
    <xf numFmtId="0" fontId="12" fillId="37" borderId="106" xfId="0" applyNumberFormat="1" applyFont="1" applyFill="1" applyBorder="1" applyAlignment="1" applyProtection="1">
      <alignment horizontal="center" vertical="center" wrapText="1"/>
      <protection/>
    </xf>
    <xf numFmtId="0" fontId="12" fillId="38" borderId="111" xfId="0" applyNumberFormat="1" applyFont="1" applyFill="1" applyBorder="1" applyAlignment="1" applyProtection="1">
      <alignment horizontal="center" vertical="center" wrapText="1"/>
      <protection/>
    </xf>
    <xf numFmtId="0" fontId="12" fillId="38" borderId="78" xfId="0" applyNumberFormat="1" applyFont="1" applyFill="1" applyBorder="1" applyAlignment="1" applyProtection="1">
      <alignment horizontal="center" vertical="center" wrapText="1"/>
      <protection/>
    </xf>
    <xf numFmtId="0" fontId="12" fillId="7" borderId="51" xfId="0" applyNumberFormat="1" applyFont="1" applyFill="1" applyBorder="1" applyAlignment="1" applyProtection="1">
      <alignment horizontal="center" vertical="center" wrapText="1"/>
      <protection/>
    </xf>
    <xf numFmtId="0" fontId="12" fillId="7" borderId="10" xfId="0" applyNumberFormat="1" applyFont="1" applyFill="1" applyBorder="1" applyAlignment="1" applyProtection="1">
      <alignment horizontal="center" vertical="center" wrapText="1"/>
      <protection/>
    </xf>
    <xf numFmtId="0" fontId="12" fillId="39" borderId="10" xfId="0" applyNumberFormat="1" applyFont="1" applyFill="1" applyBorder="1" applyAlignment="1" applyProtection="1">
      <alignment horizontal="center" vertical="center"/>
      <protection/>
    </xf>
    <xf numFmtId="0" fontId="12" fillId="39" borderId="112" xfId="0" applyNumberFormat="1" applyFont="1" applyFill="1" applyBorder="1" applyAlignment="1" applyProtection="1">
      <alignment horizontal="center" vertical="center"/>
      <protection/>
    </xf>
    <xf numFmtId="0" fontId="17" fillId="32" borderId="0" xfId="0" applyNumberFormat="1" applyFont="1" applyFill="1" applyBorder="1" applyAlignment="1" applyProtection="1">
      <alignment horizontal="center"/>
      <protection/>
    </xf>
    <xf numFmtId="0" fontId="5" fillId="32" borderId="0" xfId="0" applyNumberFormat="1" applyFont="1" applyFill="1" applyBorder="1" applyAlignment="1" applyProtection="1">
      <alignment horizontal="left"/>
      <protection/>
    </xf>
    <xf numFmtId="0" fontId="10" fillId="32" borderId="0" xfId="0" applyNumberFormat="1" applyFont="1" applyFill="1" applyBorder="1" applyAlignment="1" applyProtection="1">
      <alignment horizontal="center"/>
      <protection/>
    </xf>
    <xf numFmtId="0" fontId="4" fillId="33" borderId="51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11" fillId="33" borderId="51" xfId="0" applyNumberFormat="1" applyFont="1" applyFill="1" applyBorder="1" applyAlignment="1" applyProtection="1">
      <alignment horizontal="center" vertical="center" wrapText="1"/>
      <protection/>
    </xf>
    <xf numFmtId="0" fontId="11" fillId="33" borderId="112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2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123825</xdr:colOff>
      <xdr:row>5</xdr:row>
      <xdr:rowOff>352425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1323975</xdr:colOff>
      <xdr:row>6</xdr:row>
      <xdr:rowOff>57150</xdr:rowOff>
    </xdr:to>
    <xdr:pic>
      <xdr:nvPicPr>
        <xdr:cNvPr id="1" name="Image 1" descr="24_2014_dordog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239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Y59"/>
  <sheetViews>
    <sheetView tabSelected="1" zoomScale="80" zoomScaleNormal="80" zoomScalePageLayoutView="0" workbookViewId="0" topLeftCell="C19">
      <selection activeCell="Y35" sqref="Y35"/>
    </sheetView>
  </sheetViews>
  <sheetFormatPr defaultColWidth="11.421875" defaultRowHeight="15"/>
  <cols>
    <col min="1" max="1" width="17.7109375" style="0" customWidth="1"/>
    <col min="12" max="12" width="12.57421875" style="0" customWidth="1"/>
    <col min="14" max="14" width="1.28515625" style="0" customWidth="1"/>
  </cols>
  <sheetData>
    <row r="5" spans="6:20" ht="15" customHeight="1">
      <c r="F5" s="215" t="s">
        <v>122</v>
      </c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6:20" ht="32.25" customHeight="1"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ht="26.25" customHeight="1">
      <c r="A7" s="124" t="s">
        <v>111</v>
      </c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</row>
    <row r="8" spans="1:2" ht="15">
      <c r="A8" s="226" t="s">
        <v>121</v>
      </c>
      <c r="B8" s="226"/>
    </row>
    <row r="9" spans="1:25" ht="23.25" customHeight="1">
      <c r="A9" s="227" t="s">
        <v>110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</row>
    <row r="10" spans="1:25" ht="15">
      <c r="A10" s="112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ht="15.75" thickBot="1">
      <c r="A11" s="113" t="s">
        <v>35</v>
      </c>
      <c r="B11" s="113"/>
      <c r="C11" s="113"/>
      <c r="D11" s="113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5">
      <c r="A12" s="203" t="s">
        <v>113</v>
      </c>
      <c r="B12" s="216" t="s">
        <v>95</v>
      </c>
      <c r="C12" s="217"/>
      <c r="D12" s="217"/>
      <c r="E12" s="217"/>
      <c r="F12" s="217"/>
      <c r="G12" s="217"/>
      <c r="H12" s="217"/>
      <c r="I12" s="217"/>
      <c r="J12" s="218"/>
      <c r="K12" s="206" t="s">
        <v>100</v>
      </c>
      <c r="L12" s="209" t="s">
        <v>58</v>
      </c>
      <c r="M12" s="212" t="s">
        <v>98</v>
      </c>
      <c r="N12" s="144"/>
      <c r="O12" s="222" t="s">
        <v>99</v>
      </c>
      <c r="P12" s="222"/>
      <c r="Q12" s="222"/>
      <c r="R12" s="222"/>
      <c r="S12" s="222"/>
      <c r="T12" s="222"/>
      <c r="U12" s="222"/>
      <c r="V12" s="222"/>
      <c r="W12" s="223"/>
      <c r="X12" s="228" t="s">
        <v>100</v>
      </c>
      <c r="Y12" s="231" t="s">
        <v>98</v>
      </c>
    </row>
    <row r="13" spans="1:25" ht="15.75" thickBot="1">
      <c r="A13" s="204"/>
      <c r="B13" s="219"/>
      <c r="C13" s="220"/>
      <c r="D13" s="220"/>
      <c r="E13" s="220"/>
      <c r="F13" s="220"/>
      <c r="G13" s="220"/>
      <c r="H13" s="220"/>
      <c r="I13" s="220"/>
      <c r="J13" s="221"/>
      <c r="K13" s="207"/>
      <c r="L13" s="210"/>
      <c r="M13" s="213"/>
      <c r="N13" s="145"/>
      <c r="O13" s="224"/>
      <c r="P13" s="224"/>
      <c r="Q13" s="224"/>
      <c r="R13" s="224"/>
      <c r="S13" s="224"/>
      <c r="T13" s="224"/>
      <c r="U13" s="224"/>
      <c r="V13" s="224"/>
      <c r="W13" s="225"/>
      <c r="X13" s="229"/>
      <c r="Y13" s="232"/>
    </row>
    <row r="14" spans="1:25" ht="15.75" thickBot="1">
      <c r="A14" s="205"/>
      <c r="B14" s="150" t="s">
        <v>0</v>
      </c>
      <c r="C14" s="151" t="s">
        <v>1</v>
      </c>
      <c r="D14" s="152" t="s">
        <v>2</v>
      </c>
      <c r="E14" s="152" t="s">
        <v>3</v>
      </c>
      <c r="F14" s="152" t="s">
        <v>30</v>
      </c>
      <c r="G14" s="152" t="s">
        <v>37</v>
      </c>
      <c r="H14" s="152" t="s">
        <v>57</v>
      </c>
      <c r="I14" s="152" t="s">
        <v>31</v>
      </c>
      <c r="J14" s="153" t="s">
        <v>36</v>
      </c>
      <c r="K14" s="208"/>
      <c r="L14" s="211"/>
      <c r="M14" s="214"/>
      <c r="N14" s="146"/>
      <c r="O14" s="162" t="s">
        <v>0</v>
      </c>
      <c r="P14" s="88" t="s">
        <v>1</v>
      </c>
      <c r="Q14" s="49" t="s">
        <v>2</v>
      </c>
      <c r="R14" s="59" t="s">
        <v>3</v>
      </c>
      <c r="S14" s="158" t="s">
        <v>30</v>
      </c>
      <c r="T14" s="89" t="s">
        <v>37</v>
      </c>
      <c r="U14" s="49" t="s">
        <v>57</v>
      </c>
      <c r="V14" s="49" t="s">
        <v>31</v>
      </c>
      <c r="W14" s="59" t="s">
        <v>36</v>
      </c>
      <c r="X14" s="230"/>
      <c r="Y14" s="232"/>
    </row>
    <row r="15" spans="1:25" ht="15">
      <c r="A15" s="141" t="s">
        <v>59</v>
      </c>
      <c r="B15" s="114">
        <v>280</v>
      </c>
      <c r="C15" s="115">
        <v>13</v>
      </c>
      <c r="D15" s="116">
        <v>357</v>
      </c>
      <c r="E15" s="116">
        <v>18.75</v>
      </c>
      <c r="F15" s="116">
        <f>E15+D15</f>
        <v>375.75</v>
      </c>
      <c r="G15" s="116">
        <v>4</v>
      </c>
      <c r="H15" s="117">
        <v>1.29</v>
      </c>
      <c r="I15" s="118">
        <v>5</v>
      </c>
      <c r="J15" s="119">
        <f>B15/C15</f>
        <v>21.53846153846154</v>
      </c>
      <c r="K15" s="154">
        <v>1.75</v>
      </c>
      <c r="L15" s="120"/>
      <c r="M15" s="91"/>
      <c r="N15" s="147"/>
      <c r="O15" s="163">
        <v>338</v>
      </c>
      <c r="P15" s="52">
        <v>14</v>
      </c>
      <c r="Q15" s="55">
        <v>390</v>
      </c>
      <c r="R15" s="55">
        <v>20</v>
      </c>
      <c r="S15" s="159">
        <f>R15+Q15</f>
        <v>410</v>
      </c>
      <c r="T15" s="55">
        <v>4</v>
      </c>
      <c r="U15" s="56">
        <v>1.21</v>
      </c>
      <c r="V15" s="178">
        <v>4.9</v>
      </c>
      <c r="W15" s="90">
        <f>O15/P15</f>
        <v>24.142857142857142</v>
      </c>
      <c r="X15" s="107">
        <v>7</v>
      </c>
      <c r="Y15" s="92"/>
    </row>
    <row r="16" spans="1:25" ht="15">
      <c r="A16" s="142" t="s">
        <v>60</v>
      </c>
      <c r="B16" s="53">
        <v>276</v>
      </c>
      <c r="C16" s="50">
        <v>12</v>
      </c>
      <c r="D16" s="51">
        <v>331</v>
      </c>
      <c r="E16" s="51">
        <v>26.75</v>
      </c>
      <c r="F16" s="51">
        <f aca="true" t="shared" si="0" ref="F16:F52">E16+D16</f>
        <v>357.75</v>
      </c>
      <c r="G16" s="51">
        <v>4</v>
      </c>
      <c r="H16" s="57">
        <v>1.27</v>
      </c>
      <c r="I16" s="54">
        <v>7.5</v>
      </c>
      <c r="J16" s="93">
        <f aca="true" t="shared" si="1" ref="J16:J52">B16/C16</f>
        <v>23</v>
      </c>
      <c r="K16" s="155">
        <v>1.75</v>
      </c>
      <c r="L16" s="121"/>
      <c r="M16" s="94"/>
      <c r="N16" s="148"/>
      <c r="O16" s="164">
        <v>263</v>
      </c>
      <c r="P16" s="50">
        <v>11</v>
      </c>
      <c r="Q16" s="51">
        <v>307</v>
      </c>
      <c r="R16" s="51">
        <v>24.25</v>
      </c>
      <c r="S16" s="160">
        <f aca="true" t="shared" si="2" ref="S16:S52">R16+Q16</f>
        <v>331.25</v>
      </c>
      <c r="T16" s="51">
        <v>4</v>
      </c>
      <c r="U16" s="57">
        <v>1.23</v>
      </c>
      <c r="V16" s="179">
        <v>7.3</v>
      </c>
      <c r="W16" s="93">
        <f aca="true" t="shared" si="3" ref="W16:W52">O16/P16</f>
        <v>23.90909090909091</v>
      </c>
      <c r="X16" s="108">
        <v>4.25</v>
      </c>
      <c r="Y16" s="95"/>
    </row>
    <row r="17" spans="1:25" ht="15">
      <c r="A17" s="142" t="s">
        <v>61</v>
      </c>
      <c r="B17" s="53">
        <v>351</v>
      </c>
      <c r="C17" s="50">
        <v>15</v>
      </c>
      <c r="D17" s="51">
        <v>442</v>
      </c>
      <c r="E17" s="51">
        <v>25.5</v>
      </c>
      <c r="F17" s="51">
        <f t="shared" si="0"/>
        <v>467.5</v>
      </c>
      <c r="G17" s="51">
        <v>4</v>
      </c>
      <c r="H17" s="57">
        <v>1.15</v>
      </c>
      <c r="I17" s="54">
        <v>5.5</v>
      </c>
      <c r="J17" s="93">
        <f t="shared" si="1"/>
        <v>23.4</v>
      </c>
      <c r="K17" s="155">
        <v>4</v>
      </c>
      <c r="L17" s="121">
        <v>10</v>
      </c>
      <c r="M17" s="94">
        <v>94.5</v>
      </c>
      <c r="N17" s="148"/>
      <c r="O17" s="164">
        <v>349</v>
      </c>
      <c r="P17" s="50">
        <v>15</v>
      </c>
      <c r="Q17" s="51">
        <v>434</v>
      </c>
      <c r="R17" s="51">
        <v>25.5</v>
      </c>
      <c r="S17" s="160">
        <f t="shared" si="2"/>
        <v>459.5</v>
      </c>
      <c r="T17" s="51">
        <v>4</v>
      </c>
      <c r="U17" s="57">
        <v>1.12</v>
      </c>
      <c r="V17" s="179">
        <v>5.5</v>
      </c>
      <c r="W17" s="93">
        <f t="shared" si="3"/>
        <v>23.266666666666666</v>
      </c>
      <c r="X17" s="108">
        <v>6</v>
      </c>
      <c r="Y17" s="95">
        <v>94.5</v>
      </c>
    </row>
    <row r="18" spans="1:25" ht="15">
      <c r="A18" s="142" t="s">
        <v>62</v>
      </c>
      <c r="B18" s="53">
        <v>541</v>
      </c>
      <c r="C18" s="50">
        <v>22</v>
      </c>
      <c r="D18" s="51">
        <v>668</v>
      </c>
      <c r="E18" s="51">
        <v>13.75</v>
      </c>
      <c r="F18" s="51">
        <f t="shared" si="0"/>
        <v>681.75</v>
      </c>
      <c r="G18" s="51">
        <v>7</v>
      </c>
      <c r="H18" s="57">
        <v>1.12</v>
      </c>
      <c r="I18" s="54">
        <v>2</v>
      </c>
      <c r="J18" s="93">
        <f t="shared" si="1"/>
        <v>24.59090909090909</v>
      </c>
      <c r="K18" s="155">
        <v>7.25</v>
      </c>
      <c r="L18" s="121">
        <v>20</v>
      </c>
      <c r="M18" s="94">
        <v>123.5</v>
      </c>
      <c r="N18" s="148"/>
      <c r="O18" s="164">
        <v>533</v>
      </c>
      <c r="P18" s="50">
        <v>22</v>
      </c>
      <c r="Q18" s="189">
        <v>645</v>
      </c>
      <c r="R18" s="189">
        <v>34.75</v>
      </c>
      <c r="S18" s="160">
        <f t="shared" si="2"/>
        <v>679.75</v>
      </c>
      <c r="T18" s="51">
        <v>7</v>
      </c>
      <c r="U18" s="57">
        <v>1.1</v>
      </c>
      <c r="V18" s="198">
        <v>5.39</v>
      </c>
      <c r="W18" s="93">
        <f t="shared" si="3"/>
        <v>24.227272727272727</v>
      </c>
      <c r="X18" s="196">
        <v>25.25</v>
      </c>
      <c r="Y18" s="199">
        <v>129.5</v>
      </c>
    </row>
    <row r="19" spans="1:25" ht="15">
      <c r="A19" s="142" t="s">
        <v>63</v>
      </c>
      <c r="B19" s="53">
        <v>503</v>
      </c>
      <c r="C19" s="50">
        <v>19</v>
      </c>
      <c r="D19" s="51">
        <v>570</v>
      </c>
      <c r="E19" s="51">
        <v>13.5</v>
      </c>
      <c r="F19" s="51">
        <f t="shared" si="0"/>
        <v>583.5</v>
      </c>
      <c r="G19" s="51">
        <v>4.5</v>
      </c>
      <c r="H19" s="51">
        <v>1.07</v>
      </c>
      <c r="I19" s="54">
        <v>2.3</v>
      </c>
      <c r="J19" s="93">
        <f t="shared" si="1"/>
        <v>26.473684210526315</v>
      </c>
      <c r="K19" s="155">
        <v>5.5</v>
      </c>
      <c r="L19" s="121"/>
      <c r="M19" s="94"/>
      <c r="N19" s="148"/>
      <c r="O19" s="164">
        <v>534</v>
      </c>
      <c r="P19" s="50">
        <v>20</v>
      </c>
      <c r="Q19" s="189">
        <v>602</v>
      </c>
      <c r="R19" s="189">
        <v>14.75</v>
      </c>
      <c r="S19" s="160">
        <f t="shared" si="2"/>
        <v>616.75</v>
      </c>
      <c r="T19" s="51">
        <v>4.5</v>
      </c>
      <c r="U19" s="189">
        <v>1.08</v>
      </c>
      <c r="V19" s="190">
        <v>2.4</v>
      </c>
      <c r="W19" s="93">
        <f t="shared" si="3"/>
        <v>26.7</v>
      </c>
      <c r="X19" s="108">
        <v>9.75</v>
      </c>
      <c r="Y19" s="95"/>
    </row>
    <row r="20" spans="1:25" ht="15">
      <c r="A20" s="142" t="s">
        <v>64</v>
      </c>
      <c r="B20" s="53">
        <v>437</v>
      </c>
      <c r="C20" s="50">
        <v>18</v>
      </c>
      <c r="D20" s="51">
        <v>511</v>
      </c>
      <c r="E20" s="51">
        <v>18</v>
      </c>
      <c r="F20" s="51">
        <f t="shared" si="0"/>
        <v>529</v>
      </c>
      <c r="G20" s="51">
        <v>4.5</v>
      </c>
      <c r="H20" s="57">
        <v>1.16</v>
      </c>
      <c r="I20" s="54">
        <v>3.4</v>
      </c>
      <c r="J20" s="93">
        <f t="shared" si="1"/>
        <v>24.27777777777778</v>
      </c>
      <c r="K20" s="155">
        <v>4</v>
      </c>
      <c r="L20" s="121"/>
      <c r="M20" s="94"/>
      <c r="N20" s="148"/>
      <c r="O20" s="164">
        <v>491</v>
      </c>
      <c r="P20" s="50">
        <v>20</v>
      </c>
      <c r="Q20" s="51">
        <v>560</v>
      </c>
      <c r="R20" s="51">
        <v>19.5</v>
      </c>
      <c r="S20" s="160">
        <f t="shared" si="2"/>
        <v>579.5</v>
      </c>
      <c r="T20" s="51">
        <v>4.5</v>
      </c>
      <c r="U20" s="57">
        <v>1.16</v>
      </c>
      <c r="V20" s="179">
        <v>3.4</v>
      </c>
      <c r="W20" s="93">
        <f t="shared" si="3"/>
        <v>24.55</v>
      </c>
      <c r="X20" s="108">
        <v>7.5</v>
      </c>
      <c r="Y20" s="95"/>
    </row>
    <row r="21" spans="1:25" ht="15">
      <c r="A21" s="142" t="s">
        <v>65</v>
      </c>
      <c r="B21" s="53">
        <v>299</v>
      </c>
      <c r="C21" s="50">
        <v>12</v>
      </c>
      <c r="D21" s="51">
        <v>350</v>
      </c>
      <c r="E21" s="51">
        <v>17.25</v>
      </c>
      <c r="F21" s="51">
        <f t="shared" si="0"/>
        <v>367.25</v>
      </c>
      <c r="G21" s="51">
        <v>4</v>
      </c>
      <c r="H21" s="57">
        <v>1.2</v>
      </c>
      <c r="I21" s="54">
        <v>4.7</v>
      </c>
      <c r="J21" s="93">
        <f t="shared" si="1"/>
        <v>24.916666666666668</v>
      </c>
      <c r="K21" s="155">
        <v>11.25</v>
      </c>
      <c r="L21" s="121"/>
      <c r="M21" s="94"/>
      <c r="N21" s="148"/>
      <c r="O21" s="164">
        <v>286</v>
      </c>
      <c r="P21" s="50">
        <v>12</v>
      </c>
      <c r="Q21" s="200">
        <v>354</v>
      </c>
      <c r="R21" s="200">
        <v>17</v>
      </c>
      <c r="S21" s="160">
        <f t="shared" si="2"/>
        <v>371</v>
      </c>
      <c r="T21" s="51">
        <v>4</v>
      </c>
      <c r="U21" s="201">
        <v>1.26</v>
      </c>
      <c r="V21" s="198">
        <v>4.6</v>
      </c>
      <c r="W21" s="93">
        <f t="shared" si="3"/>
        <v>23.833333333333332</v>
      </c>
      <c r="X21" s="108">
        <v>15</v>
      </c>
      <c r="Y21" s="95"/>
    </row>
    <row r="22" spans="1:25" ht="15">
      <c r="A22" s="142" t="s">
        <v>66</v>
      </c>
      <c r="B22" s="53">
        <v>273</v>
      </c>
      <c r="C22" s="50">
        <v>12</v>
      </c>
      <c r="D22" s="51">
        <v>344</v>
      </c>
      <c r="E22" s="51">
        <v>13.75</v>
      </c>
      <c r="F22" s="51">
        <f t="shared" si="0"/>
        <v>357.75</v>
      </c>
      <c r="G22" s="51">
        <v>3.5</v>
      </c>
      <c r="H22" s="57">
        <v>1.28</v>
      </c>
      <c r="I22" s="54">
        <v>3.8</v>
      </c>
      <c r="J22" s="93">
        <f t="shared" si="1"/>
        <v>22.75</v>
      </c>
      <c r="K22" s="155">
        <v>1.75</v>
      </c>
      <c r="L22" s="121"/>
      <c r="M22" s="94"/>
      <c r="N22" s="148"/>
      <c r="O22" s="164">
        <v>267</v>
      </c>
      <c r="P22" s="50">
        <v>12</v>
      </c>
      <c r="Q22" s="51">
        <v>350</v>
      </c>
      <c r="R22" s="51">
        <v>16</v>
      </c>
      <c r="S22" s="160">
        <f t="shared" si="2"/>
        <v>366</v>
      </c>
      <c r="T22" s="51">
        <v>3.5</v>
      </c>
      <c r="U22" s="57">
        <v>1.34</v>
      </c>
      <c r="V22" s="179">
        <v>4.4</v>
      </c>
      <c r="W22" s="93">
        <f t="shared" si="3"/>
        <v>22.25</v>
      </c>
      <c r="X22" s="108">
        <v>10</v>
      </c>
      <c r="Y22" s="95"/>
    </row>
    <row r="23" spans="1:25" ht="15">
      <c r="A23" s="142" t="s">
        <v>67</v>
      </c>
      <c r="B23" s="53">
        <v>128</v>
      </c>
      <c r="C23" s="50">
        <v>6</v>
      </c>
      <c r="D23" s="51">
        <v>182</v>
      </c>
      <c r="E23" s="51">
        <v>5.5</v>
      </c>
      <c r="F23" s="51">
        <f t="shared" si="0"/>
        <v>187.5</v>
      </c>
      <c r="G23" s="51">
        <v>2.5</v>
      </c>
      <c r="H23" s="57">
        <v>1.4</v>
      </c>
      <c r="I23" s="54">
        <v>2.9</v>
      </c>
      <c r="J23" s="93">
        <f t="shared" si="1"/>
        <v>21.333333333333332</v>
      </c>
      <c r="K23" s="155">
        <v>5.5</v>
      </c>
      <c r="L23" s="121"/>
      <c r="M23" s="94"/>
      <c r="N23" s="148"/>
      <c r="O23" s="164">
        <v>124</v>
      </c>
      <c r="P23" s="50">
        <v>7</v>
      </c>
      <c r="Q23" s="51">
        <v>209</v>
      </c>
      <c r="R23" s="51">
        <v>6</v>
      </c>
      <c r="S23" s="160">
        <f t="shared" si="2"/>
        <v>215</v>
      </c>
      <c r="T23" s="51">
        <v>2.5</v>
      </c>
      <c r="U23" s="57">
        <v>1.7</v>
      </c>
      <c r="V23" s="180">
        <v>2.8</v>
      </c>
      <c r="W23" s="93">
        <f t="shared" si="3"/>
        <v>17.714285714285715</v>
      </c>
      <c r="X23" s="108">
        <v>7</v>
      </c>
      <c r="Y23" s="95"/>
    </row>
    <row r="24" spans="1:25" ht="15">
      <c r="A24" s="142" t="s">
        <v>68</v>
      </c>
      <c r="B24" s="53">
        <v>383</v>
      </c>
      <c r="C24" s="50">
        <v>18</v>
      </c>
      <c r="D24" s="51">
        <v>522</v>
      </c>
      <c r="E24" s="51">
        <v>13</v>
      </c>
      <c r="F24" s="51">
        <f t="shared" si="0"/>
        <v>535</v>
      </c>
      <c r="G24" s="51">
        <v>4.5</v>
      </c>
      <c r="H24" s="57">
        <v>1.21</v>
      </c>
      <c r="I24" s="54">
        <v>2.4</v>
      </c>
      <c r="J24" s="93">
        <f t="shared" si="1"/>
        <v>21.27777777777778</v>
      </c>
      <c r="K24" s="155">
        <v>2.5</v>
      </c>
      <c r="L24" s="121"/>
      <c r="M24" s="94">
        <v>123.5</v>
      </c>
      <c r="N24" s="148"/>
      <c r="O24" s="164">
        <v>389</v>
      </c>
      <c r="P24" s="50">
        <v>18</v>
      </c>
      <c r="Q24" s="51">
        <v>525</v>
      </c>
      <c r="R24" s="189">
        <v>19</v>
      </c>
      <c r="S24" s="160">
        <f t="shared" si="2"/>
        <v>544</v>
      </c>
      <c r="T24" s="51">
        <v>4.5</v>
      </c>
      <c r="U24" s="191">
        <v>1.2</v>
      </c>
      <c r="V24" s="192">
        <v>3.5</v>
      </c>
      <c r="W24" s="93">
        <f t="shared" si="3"/>
        <v>21.61111111111111</v>
      </c>
      <c r="X24" s="196">
        <v>11.5</v>
      </c>
      <c r="Y24" s="193">
        <v>129.5</v>
      </c>
    </row>
    <row r="25" spans="1:25" ht="15">
      <c r="A25" s="142" t="s">
        <v>69</v>
      </c>
      <c r="B25" s="53">
        <v>358</v>
      </c>
      <c r="C25" s="50">
        <v>15</v>
      </c>
      <c r="D25" s="51">
        <v>450</v>
      </c>
      <c r="E25" s="51">
        <v>8.75</v>
      </c>
      <c r="F25" s="51">
        <f t="shared" si="0"/>
        <v>458.75</v>
      </c>
      <c r="G25" s="51">
        <v>4.5</v>
      </c>
      <c r="H25" s="57">
        <v>1.25</v>
      </c>
      <c r="I25" s="54">
        <v>1.9</v>
      </c>
      <c r="J25" s="93">
        <f t="shared" si="1"/>
        <v>23.866666666666667</v>
      </c>
      <c r="K25" s="155">
        <v>12.75</v>
      </c>
      <c r="L25" s="121"/>
      <c r="M25" s="94"/>
      <c r="N25" s="148"/>
      <c r="O25" s="164">
        <v>369</v>
      </c>
      <c r="P25" s="50">
        <v>15</v>
      </c>
      <c r="Q25" s="51">
        <v>454</v>
      </c>
      <c r="R25" s="51">
        <v>8.25</v>
      </c>
      <c r="S25" s="160">
        <f t="shared" si="2"/>
        <v>462.25</v>
      </c>
      <c r="T25" s="51">
        <v>4.5</v>
      </c>
      <c r="U25" s="57">
        <v>1.22</v>
      </c>
      <c r="V25" s="180">
        <v>1.8</v>
      </c>
      <c r="W25" s="93">
        <f t="shared" si="3"/>
        <v>24.6</v>
      </c>
      <c r="X25" s="108">
        <v>16.25</v>
      </c>
      <c r="Y25" s="95"/>
    </row>
    <row r="26" spans="1:25" ht="15">
      <c r="A26" s="142" t="s">
        <v>70</v>
      </c>
      <c r="B26" s="53">
        <v>300</v>
      </c>
      <c r="C26" s="50">
        <v>12</v>
      </c>
      <c r="D26" s="51">
        <v>348</v>
      </c>
      <c r="E26" s="51">
        <v>14.25</v>
      </c>
      <c r="F26" s="51">
        <f t="shared" si="0"/>
        <v>362.25</v>
      </c>
      <c r="G26" s="51">
        <v>3.5</v>
      </c>
      <c r="H26" s="57">
        <v>1.18</v>
      </c>
      <c r="I26" s="54">
        <v>3.9</v>
      </c>
      <c r="J26" s="93">
        <f t="shared" si="1"/>
        <v>25</v>
      </c>
      <c r="K26" s="155">
        <v>3.25</v>
      </c>
      <c r="L26" s="121">
        <v>3</v>
      </c>
      <c r="M26" s="94"/>
      <c r="N26" s="148"/>
      <c r="O26" s="164">
        <v>288</v>
      </c>
      <c r="P26" s="50">
        <v>12</v>
      </c>
      <c r="Q26" s="51">
        <v>346</v>
      </c>
      <c r="R26" s="51">
        <v>16.75</v>
      </c>
      <c r="S26" s="160">
        <f t="shared" si="2"/>
        <v>362.75</v>
      </c>
      <c r="T26" s="51">
        <v>3.5</v>
      </c>
      <c r="U26" s="57">
        <v>1.23</v>
      </c>
      <c r="V26" s="179">
        <v>4.6</v>
      </c>
      <c r="W26" s="93">
        <f t="shared" si="3"/>
        <v>24</v>
      </c>
      <c r="X26" s="108">
        <v>6.75</v>
      </c>
      <c r="Y26" s="95"/>
    </row>
    <row r="27" spans="1:25" ht="15">
      <c r="A27" s="142" t="s">
        <v>71</v>
      </c>
      <c r="B27" s="53">
        <v>565</v>
      </c>
      <c r="C27" s="50">
        <v>25</v>
      </c>
      <c r="D27" s="51">
        <v>702</v>
      </c>
      <c r="E27" s="51">
        <v>39.75</v>
      </c>
      <c r="F27" s="51">
        <f t="shared" si="0"/>
        <v>741.75</v>
      </c>
      <c r="G27" s="51">
        <v>6.75</v>
      </c>
      <c r="H27" s="57">
        <v>1.16</v>
      </c>
      <c r="I27" s="54">
        <v>5.4</v>
      </c>
      <c r="J27" s="93">
        <f t="shared" si="1"/>
        <v>22.6</v>
      </c>
      <c r="K27" s="155">
        <v>4.25</v>
      </c>
      <c r="L27" s="121">
        <v>10</v>
      </c>
      <c r="M27" s="94">
        <v>123.5</v>
      </c>
      <c r="N27" s="148"/>
      <c r="O27" s="164">
        <v>527</v>
      </c>
      <c r="P27" s="50">
        <v>23</v>
      </c>
      <c r="Q27" s="51">
        <v>661</v>
      </c>
      <c r="R27" s="189">
        <v>36.75</v>
      </c>
      <c r="S27" s="160">
        <f t="shared" si="2"/>
        <v>697.75</v>
      </c>
      <c r="T27" s="51">
        <v>6.75</v>
      </c>
      <c r="U27" s="191">
        <v>1.12</v>
      </c>
      <c r="V27" s="179">
        <v>5.3</v>
      </c>
      <c r="W27" s="93">
        <f t="shared" si="3"/>
        <v>22.91304347826087</v>
      </c>
      <c r="X27" s="108">
        <v>28.25</v>
      </c>
      <c r="Y27" s="193">
        <v>129.5</v>
      </c>
    </row>
    <row r="28" spans="1:25" ht="15">
      <c r="A28" s="142" t="s">
        <v>72</v>
      </c>
      <c r="B28" s="53">
        <v>383</v>
      </c>
      <c r="C28" s="50">
        <v>15</v>
      </c>
      <c r="D28" s="51">
        <v>429</v>
      </c>
      <c r="E28" s="51">
        <v>24.75</v>
      </c>
      <c r="F28" s="51">
        <f t="shared" si="0"/>
        <v>453.75</v>
      </c>
      <c r="G28" s="51">
        <v>3.5</v>
      </c>
      <c r="H28" s="57">
        <v>1.16</v>
      </c>
      <c r="I28" s="54">
        <v>5.5</v>
      </c>
      <c r="J28" s="93">
        <f t="shared" si="1"/>
        <v>25.533333333333335</v>
      </c>
      <c r="K28" s="155">
        <v>2.75</v>
      </c>
      <c r="L28" s="121">
        <v>8</v>
      </c>
      <c r="M28" s="94"/>
      <c r="N28" s="148"/>
      <c r="O28" s="164">
        <v>368</v>
      </c>
      <c r="P28" s="50">
        <v>14</v>
      </c>
      <c r="Q28" s="51">
        <v>396</v>
      </c>
      <c r="R28" s="51">
        <v>24</v>
      </c>
      <c r="S28" s="160">
        <f t="shared" si="2"/>
        <v>420</v>
      </c>
      <c r="T28" s="51">
        <v>3.5</v>
      </c>
      <c r="U28" s="57">
        <v>1.12</v>
      </c>
      <c r="V28" s="179">
        <v>5.7</v>
      </c>
      <c r="W28" s="93">
        <f t="shared" si="3"/>
        <v>26.285714285714285</v>
      </c>
      <c r="X28" s="108">
        <v>6</v>
      </c>
      <c r="Y28" s="95"/>
    </row>
    <row r="29" spans="1:25" ht="15">
      <c r="A29" s="142" t="s">
        <v>73</v>
      </c>
      <c r="B29" s="53">
        <v>145</v>
      </c>
      <c r="C29" s="50">
        <v>7</v>
      </c>
      <c r="D29" s="51">
        <v>210</v>
      </c>
      <c r="E29" s="51">
        <v>2.25</v>
      </c>
      <c r="F29" s="51">
        <f t="shared" si="0"/>
        <v>212.25</v>
      </c>
      <c r="G29" s="51">
        <v>2.5</v>
      </c>
      <c r="H29" s="57">
        <v>1.44</v>
      </c>
      <c r="I29" s="54">
        <v>1.1</v>
      </c>
      <c r="J29" s="93">
        <f t="shared" si="1"/>
        <v>20.714285714285715</v>
      </c>
      <c r="K29" s="155">
        <v>1.25</v>
      </c>
      <c r="L29" s="121">
        <v>4</v>
      </c>
      <c r="M29" s="94"/>
      <c r="N29" s="148"/>
      <c r="O29" s="164">
        <v>164</v>
      </c>
      <c r="P29" s="50">
        <v>8</v>
      </c>
      <c r="Q29" s="51">
        <v>237</v>
      </c>
      <c r="R29" s="51">
        <v>3.5</v>
      </c>
      <c r="S29" s="160">
        <f t="shared" si="2"/>
        <v>240.5</v>
      </c>
      <c r="T29" s="51">
        <v>2.5</v>
      </c>
      <c r="U29" s="57">
        <v>1.44</v>
      </c>
      <c r="V29" s="179">
        <v>1.5</v>
      </c>
      <c r="W29" s="93">
        <f t="shared" si="3"/>
        <v>20.5</v>
      </c>
      <c r="X29" s="108">
        <v>4.5</v>
      </c>
      <c r="Y29" s="95"/>
    </row>
    <row r="30" spans="1:25" ht="15">
      <c r="A30" s="142" t="s">
        <v>74</v>
      </c>
      <c r="B30" s="53">
        <v>163</v>
      </c>
      <c r="C30" s="50">
        <v>8</v>
      </c>
      <c r="D30" s="51">
        <v>236</v>
      </c>
      <c r="E30" s="51">
        <v>5.5</v>
      </c>
      <c r="F30" s="51">
        <f t="shared" si="0"/>
        <v>241.5</v>
      </c>
      <c r="G30" s="51">
        <v>5</v>
      </c>
      <c r="H30" s="57">
        <v>1.43</v>
      </c>
      <c r="I30" s="54">
        <v>2.3</v>
      </c>
      <c r="J30" s="93">
        <f t="shared" si="1"/>
        <v>20.375</v>
      </c>
      <c r="K30" s="155">
        <v>1.5</v>
      </c>
      <c r="L30" s="121"/>
      <c r="M30" s="94"/>
      <c r="N30" s="148"/>
      <c r="O30" s="164">
        <v>169</v>
      </c>
      <c r="P30" s="50">
        <v>8</v>
      </c>
      <c r="Q30" s="51">
        <v>239</v>
      </c>
      <c r="R30" s="51">
        <v>5.5</v>
      </c>
      <c r="S30" s="160">
        <f t="shared" si="2"/>
        <v>244.5</v>
      </c>
      <c r="T30" s="51">
        <v>5</v>
      </c>
      <c r="U30" s="57">
        <v>1.4</v>
      </c>
      <c r="V30" s="179">
        <v>2.2</v>
      </c>
      <c r="W30" s="93">
        <f t="shared" si="3"/>
        <v>21.125</v>
      </c>
      <c r="X30" s="108">
        <v>4.5</v>
      </c>
      <c r="Y30" s="95"/>
    </row>
    <row r="31" spans="1:25" ht="15">
      <c r="A31" s="142" t="s">
        <v>75</v>
      </c>
      <c r="B31" s="53">
        <v>373</v>
      </c>
      <c r="C31" s="50">
        <v>15</v>
      </c>
      <c r="D31" s="51">
        <v>423</v>
      </c>
      <c r="E31" s="51">
        <v>26.75</v>
      </c>
      <c r="F31" s="51">
        <f t="shared" si="0"/>
        <v>449.75</v>
      </c>
      <c r="G31" s="51">
        <v>3.5</v>
      </c>
      <c r="H31" s="57">
        <v>1.17</v>
      </c>
      <c r="I31" s="54">
        <v>5.9</v>
      </c>
      <c r="J31" s="93">
        <f t="shared" si="1"/>
        <v>24.866666666666667</v>
      </c>
      <c r="K31" s="155">
        <v>3.75</v>
      </c>
      <c r="L31" s="121"/>
      <c r="M31" s="94"/>
      <c r="N31" s="148"/>
      <c r="O31" s="164">
        <v>376</v>
      </c>
      <c r="P31" s="50">
        <v>14</v>
      </c>
      <c r="Q31" s="189">
        <v>405.5</v>
      </c>
      <c r="R31" s="189">
        <v>24</v>
      </c>
      <c r="S31" s="160">
        <f t="shared" si="2"/>
        <v>429.5</v>
      </c>
      <c r="T31" s="51">
        <v>3.5</v>
      </c>
      <c r="U31" s="191">
        <v>1.11</v>
      </c>
      <c r="V31" s="190">
        <v>5.6</v>
      </c>
      <c r="W31" s="93">
        <f t="shared" si="3"/>
        <v>26.857142857142858</v>
      </c>
      <c r="X31" s="197">
        <v>12.5</v>
      </c>
      <c r="Y31" s="95"/>
    </row>
    <row r="32" spans="1:25" ht="15">
      <c r="A32" s="142" t="s">
        <v>76</v>
      </c>
      <c r="B32" s="53">
        <v>612</v>
      </c>
      <c r="C32" s="50">
        <v>24</v>
      </c>
      <c r="D32" s="51">
        <v>676</v>
      </c>
      <c r="E32" s="51">
        <v>35.75</v>
      </c>
      <c r="F32" s="51">
        <f t="shared" si="0"/>
        <v>711.75</v>
      </c>
      <c r="G32" s="51">
        <v>4.5</v>
      </c>
      <c r="H32" s="51">
        <v>1.12</v>
      </c>
      <c r="I32" s="54">
        <v>5</v>
      </c>
      <c r="J32" s="93">
        <f t="shared" si="1"/>
        <v>25.5</v>
      </c>
      <c r="K32" s="155">
        <v>6.75</v>
      </c>
      <c r="L32" s="121"/>
      <c r="M32" s="94"/>
      <c r="N32" s="148"/>
      <c r="O32" s="164">
        <v>634</v>
      </c>
      <c r="P32" s="194">
        <v>25</v>
      </c>
      <c r="Q32" s="189">
        <v>694</v>
      </c>
      <c r="R32" s="189">
        <v>38.5</v>
      </c>
      <c r="S32" s="160">
        <f t="shared" si="2"/>
        <v>732.5</v>
      </c>
      <c r="T32" s="51">
        <v>4.5</v>
      </c>
      <c r="U32" s="189">
        <v>1.12</v>
      </c>
      <c r="V32" s="190">
        <v>5.3</v>
      </c>
      <c r="W32" s="195">
        <f t="shared" si="3"/>
        <v>25.36</v>
      </c>
      <c r="X32" s="108">
        <v>9.5</v>
      </c>
      <c r="Y32" s="95"/>
    </row>
    <row r="33" spans="1:25" ht="15">
      <c r="A33" s="142" t="s">
        <v>77</v>
      </c>
      <c r="B33" s="53">
        <v>395</v>
      </c>
      <c r="C33" s="50">
        <v>16</v>
      </c>
      <c r="D33" s="51">
        <v>475</v>
      </c>
      <c r="E33" s="51">
        <v>9.75</v>
      </c>
      <c r="F33" s="51">
        <f t="shared" si="0"/>
        <v>484.75</v>
      </c>
      <c r="G33" s="51">
        <v>4.5</v>
      </c>
      <c r="H33" s="57">
        <v>1.18</v>
      </c>
      <c r="I33" s="54">
        <v>2</v>
      </c>
      <c r="J33" s="93">
        <f t="shared" si="1"/>
        <v>24.6875</v>
      </c>
      <c r="K33" s="155">
        <v>2.75</v>
      </c>
      <c r="L33" s="121">
        <v>15</v>
      </c>
      <c r="M33" s="94"/>
      <c r="N33" s="148"/>
      <c r="O33" s="164">
        <v>380</v>
      </c>
      <c r="P33" s="50">
        <v>15</v>
      </c>
      <c r="Q33" s="51">
        <v>447</v>
      </c>
      <c r="R33" s="51">
        <v>9.5</v>
      </c>
      <c r="S33" s="160">
        <f t="shared" si="2"/>
        <v>456.5</v>
      </c>
      <c r="T33" s="51">
        <v>4.5</v>
      </c>
      <c r="U33" s="57">
        <v>1.16</v>
      </c>
      <c r="V33" s="179">
        <v>2.1</v>
      </c>
      <c r="W33" s="93">
        <f t="shared" si="3"/>
        <v>25.333333333333332</v>
      </c>
      <c r="X33" s="108">
        <v>18.5</v>
      </c>
      <c r="Y33" s="95"/>
    </row>
    <row r="34" spans="1:25" ht="15">
      <c r="A34" s="142" t="s">
        <v>109</v>
      </c>
      <c r="B34" s="53">
        <v>312</v>
      </c>
      <c r="C34" s="50">
        <v>12</v>
      </c>
      <c r="D34" s="51">
        <v>355</v>
      </c>
      <c r="E34" s="51">
        <v>19.25</v>
      </c>
      <c r="F34" s="51">
        <f t="shared" si="0"/>
        <v>374.25</v>
      </c>
      <c r="G34" s="51">
        <v>3.5</v>
      </c>
      <c r="H34" s="57">
        <v>1.17</v>
      </c>
      <c r="I34" s="54">
        <v>5.1</v>
      </c>
      <c r="J34" s="93">
        <f t="shared" si="1"/>
        <v>26</v>
      </c>
      <c r="K34" s="155">
        <v>3.25</v>
      </c>
      <c r="L34" s="121">
        <v>15</v>
      </c>
      <c r="M34" s="94"/>
      <c r="N34" s="148"/>
      <c r="O34" s="164">
        <v>301</v>
      </c>
      <c r="P34" s="50">
        <v>12</v>
      </c>
      <c r="Q34" s="51">
        <v>346</v>
      </c>
      <c r="R34" s="51">
        <v>18.75</v>
      </c>
      <c r="S34" s="160">
        <f t="shared" si="2"/>
        <v>364.75</v>
      </c>
      <c r="T34" s="51">
        <v>3.5</v>
      </c>
      <c r="U34" s="57">
        <v>1.15</v>
      </c>
      <c r="V34" s="179">
        <v>5.3</v>
      </c>
      <c r="W34" s="93">
        <f t="shared" si="3"/>
        <v>25.083333333333332</v>
      </c>
      <c r="X34" s="108">
        <f>(6.75+10)</f>
        <v>16.75</v>
      </c>
      <c r="Y34" s="95"/>
    </row>
    <row r="35" spans="1:25" ht="15">
      <c r="A35" s="142" t="s">
        <v>78</v>
      </c>
      <c r="B35" s="53">
        <v>405</v>
      </c>
      <c r="C35" s="50">
        <v>18</v>
      </c>
      <c r="D35" s="51">
        <v>530</v>
      </c>
      <c r="E35" s="51">
        <v>18</v>
      </c>
      <c r="F35" s="51">
        <f t="shared" si="0"/>
        <v>548</v>
      </c>
      <c r="G35" s="51">
        <v>4.5</v>
      </c>
      <c r="H35" s="57">
        <v>1.18</v>
      </c>
      <c r="I35" s="54">
        <v>3.3</v>
      </c>
      <c r="J35" s="93">
        <f t="shared" si="1"/>
        <v>22.5</v>
      </c>
      <c r="K35" s="155">
        <v>5.5</v>
      </c>
      <c r="L35" s="121">
        <v>10</v>
      </c>
      <c r="M35" s="94">
        <v>94.5</v>
      </c>
      <c r="N35" s="148"/>
      <c r="O35" s="164">
        <v>399</v>
      </c>
      <c r="P35" s="50">
        <v>18</v>
      </c>
      <c r="Q35" s="200">
        <v>530</v>
      </c>
      <c r="R35" s="200">
        <v>18.25</v>
      </c>
      <c r="S35" s="160">
        <f t="shared" si="2"/>
        <v>548.25</v>
      </c>
      <c r="T35" s="51">
        <v>4.5</v>
      </c>
      <c r="U35" s="201">
        <v>1.21</v>
      </c>
      <c r="V35" s="198">
        <v>3.3</v>
      </c>
      <c r="W35" s="93">
        <f t="shared" si="3"/>
        <v>22.166666666666668</v>
      </c>
      <c r="X35" s="196">
        <v>15.75</v>
      </c>
      <c r="Y35" s="199">
        <v>100.5</v>
      </c>
    </row>
    <row r="36" spans="1:25" ht="15">
      <c r="A36" s="142" t="s">
        <v>79</v>
      </c>
      <c r="B36" s="53">
        <v>385</v>
      </c>
      <c r="C36" s="50">
        <v>16</v>
      </c>
      <c r="D36" s="51">
        <v>462</v>
      </c>
      <c r="E36" s="51">
        <v>18</v>
      </c>
      <c r="F36" s="51">
        <f t="shared" si="0"/>
        <v>480</v>
      </c>
      <c r="G36" s="51">
        <v>4</v>
      </c>
      <c r="H36" s="57">
        <v>1.22</v>
      </c>
      <c r="I36" s="54">
        <v>3.8</v>
      </c>
      <c r="J36" s="93">
        <f t="shared" si="1"/>
        <v>24.0625</v>
      </c>
      <c r="K36" s="155">
        <v>5</v>
      </c>
      <c r="L36" s="121"/>
      <c r="M36" s="94"/>
      <c r="N36" s="148"/>
      <c r="O36" s="164">
        <v>390</v>
      </c>
      <c r="P36" s="50">
        <v>16</v>
      </c>
      <c r="Q36" s="51">
        <v>466</v>
      </c>
      <c r="R36" s="51">
        <v>19</v>
      </c>
      <c r="S36" s="160">
        <f t="shared" si="2"/>
        <v>485</v>
      </c>
      <c r="T36" s="51">
        <v>4</v>
      </c>
      <c r="U36" s="57">
        <v>1.22</v>
      </c>
      <c r="V36" s="179">
        <v>3.9</v>
      </c>
      <c r="W36" s="93">
        <f t="shared" si="3"/>
        <v>24.375</v>
      </c>
      <c r="X36" s="108">
        <v>10</v>
      </c>
      <c r="Y36" s="95"/>
    </row>
    <row r="37" spans="1:25" ht="15">
      <c r="A37" s="142" t="s">
        <v>80</v>
      </c>
      <c r="B37" s="53">
        <v>702</v>
      </c>
      <c r="C37" s="50">
        <v>24</v>
      </c>
      <c r="D37" s="51">
        <v>681</v>
      </c>
      <c r="E37" s="51">
        <v>56</v>
      </c>
      <c r="F37" s="51">
        <f t="shared" si="0"/>
        <v>737</v>
      </c>
      <c r="G37" s="51">
        <v>7.5</v>
      </c>
      <c r="H37" s="57">
        <v>1.03</v>
      </c>
      <c r="I37" s="54">
        <v>7.6</v>
      </c>
      <c r="J37" s="93">
        <f t="shared" si="1"/>
        <v>29.25</v>
      </c>
      <c r="K37" s="155">
        <v>17</v>
      </c>
      <c r="L37" s="121">
        <v>10</v>
      </c>
      <c r="M37" s="94"/>
      <c r="N37" s="148"/>
      <c r="O37" s="164">
        <v>703</v>
      </c>
      <c r="P37" s="50">
        <v>25</v>
      </c>
      <c r="Q37" s="189">
        <v>696</v>
      </c>
      <c r="R37" s="51">
        <v>56</v>
      </c>
      <c r="S37" s="160">
        <f t="shared" si="2"/>
        <v>752</v>
      </c>
      <c r="T37" s="51">
        <v>7.5</v>
      </c>
      <c r="U37" s="57">
        <v>1.05</v>
      </c>
      <c r="V37" s="190">
        <v>7.4</v>
      </c>
      <c r="W37" s="93">
        <f t="shared" si="3"/>
        <v>28.12</v>
      </c>
      <c r="X37" s="108">
        <v>24</v>
      </c>
      <c r="Y37" s="95"/>
    </row>
    <row r="38" spans="1:25" ht="15">
      <c r="A38" s="142" t="s">
        <v>81</v>
      </c>
      <c r="B38" s="53">
        <v>534</v>
      </c>
      <c r="C38" s="50">
        <v>20</v>
      </c>
      <c r="D38" s="51">
        <v>590</v>
      </c>
      <c r="E38" s="51">
        <v>24</v>
      </c>
      <c r="F38" s="51">
        <f t="shared" si="0"/>
        <v>614</v>
      </c>
      <c r="G38" s="51">
        <v>8</v>
      </c>
      <c r="H38" s="57">
        <v>1.12</v>
      </c>
      <c r="I38" s="54">
        <v>3.9</v>
      </c>
      <c r="J38" s="93">
        <f t="shared" si="1"/>
        <v>26.7</v>
      </c>
      <c r="K38" s="155">
        <v>12</v>
      </c>
      <c r="L38" s="121">
        <v>8</v>
      </c>
      <c r="M38" s="94"/>
      <c r="N38" s="148"/>
      <c r="O38" s="164">
        <v>537</v>
      </c>
      <c r="P38" s="50">
        <v>20</v>
      </c>
      <c r="Q38" s="51">
        <v>588</v>
      </c>
      <c r="R38" s="51">
        <v>24</v>
      </c>
      <c r="S38" s="160">
        <f t="shared" si="2"/>
        <v>612</v>
      </c>
      <c r="T38" s="51">
        <v>8</v>
      </c>
      <c r="U38" s="57">
        <v>1.11</v>
      </c>
      <c r="V38" s="179">
        <v>3.9</v>
      </c>
      <c r="W38" s="93">
        <f t="shared" si="3"/>
        <v>26.85</v>
      </c>
      <c r="X38" s="108">
        <v>18</v>
      </c>
      <c r="Y38" s="95"/>
    </row>
    <row r="39" spans="1:25" ht="15">
      <c r="A39" s="142" t="s">
        <v>82</v>
      </c>
      <c r="B39" s="53">
        <v>383</v>
      </c>
      <c r="C39" s="50">
        <v>15</v>
      </c>
      <c r="D39" s="51">
        <v>446</v>
      </c>
      <c r="E39" s="51">
        <v>13.75</v>
      </c>
      <c r="F39" s="51">
        <f t="shared" si="0"/>
        <v>459.75</v>
      </c>
      <c r="G39" s="51">
        <v>5</v>
      </c>
      <c r="H39" s="57">
        <v>1.17</v>
      </c>
      <c r="I39" s="54">
        <v>3</v>
      </c>
      <c r="J39" s="93">
        <f t="shared" si="1"/>
        <v>25.533333333333335</v>
      </c>
      <c r="K39" s="155">
        <v>5.75</v>
      </c>
      <c r="L39" s="121">
        <v>8</v>
      </c>
      <c r="M39" s="94"/>
      <c r="N39" s="148"/>
      <c r="O39" s="164">
        <v>398</v>
      </c>
      <c r="P39" s="50">
        <v>15</v>
      </c>
      <c r="Q39" s="51">
        <v>446</v>
      </c>
      <c r="R39" s="51">
        <v>13.75</v>
      </c>
      <c r="S39" s="160">
        <f t="shared" si="2"/>
        <v>459.75</v>
      </c>
      <c r="T39" s="51">
        <v>5</v>
      </c>
      <c r="U39" s="57">
        <v>1.13</v>
      </c>
      <c r="V39" s="179">
        <v>3</v>
      </c>
      <c r="W39" s="93">
        <f t="shared" si="3"/>
        <v>26.533333333333335</v>
      </c>
      <c r="X39" s="108">
        <v>13.75</v>
      </c>
      <c r="Y39" s="95"/>
    </row>
    <row r="40" spans="1:25" ht="15">
      <c r="A40" s="142" t="s">
        <v>83</v>
      </c>
      <c r="B40" s="53">
        <v>660</v>
      </c>
      <c r="C40" s="50">
        <v>28</v>
      </c>
      <c r="D40" s="51">
        <v>844</v>
      </c>
      <c r="E40" s="51">
        <v>30</v>
      </c>
      <c r="F40" s="51">
        <f t="shared" si="0"/>
        <v>874</v>
      </c>
      <c r="G40" s="51">
        <v>10.5</v>
      </c>
      <c r="H40" s="57">
        <v>1.13</v>
      </c>
      <c r="I40" s="54">
        <v>3.4</v>
      </c>
      <c r="J40" s="93">
        <f t="shared" si="1"/>
        <v>23.571428571428573</v>
      </c>
      <c r="K40" s="155">
        <v>6.75</v>
      </c>
      <c r="L40" s="121">
        <v>12.25</v>
      </c>
      <c r="M40" s="94">
        <v>187</v>
      </c>
      <c r="N40" s="148"/>
      <c r="O40" s="164">
        <v>666</v>
      </c>
      <c r="P40" s="50">
        <v>29</v>
      </c>
      <c r="Q40" s="189">
        <v>863</v>
      </c>
      <c r="R40" s="189">
        <v>39</v>
      </c>
      <c r="S40" s="160">
        <f t="shared" si="2"/>
        <v>902</v>
      </c>
      <c r="T40" s="51">
        <v>10.5</v>
      </c>
      <c r="U40" s="191">
        <v>1.16</v>
      </c>
      <c r="V40" s="190">
        <v>4</v>
      </c>
      <c r="W40" s="93">
        <f t="shared" si="3"/>
        <v>22.96551724137931</v>
      </c>
      <c r="X40" s="108">
        <v>16.5</v>
      </c>
      <c r="Y40" s="193">
        <v>189.5</v>
      </c>
    </row>
    <row r="41" spans="1:25" ht="15">
      <c r="A41" s="142" t="s">
        <v>84</v>
      </c>
      <c r="B41" s="82">
        <v>135</v>
      </c>
      <c r="C41" s="83">
        <v>8</v>
      </c>
      <c r="D41" s="84">
        <v>227.25</v>
      </c>
      <c r="E41" s="84">
        <v>13</v>
      </c>
      <c r="F41" s="84">
        <f t="shared" si="0"/>
        <v>240.25</v>
      </c>
      <c r="G41" s="84">
        <v>5</v>
      </c>
      <c r="H41" s="85">
        <v>1.72</v>
      </c>
      <c r="I41" s="86">
        <v>6.1</v>
      </c>
      <c r="J41" s="96">
        <f t="shared" si="1"/>
        <v>16.875</v>
      </c>
      <c r="K41" s="156">
        <v>1.25</v>
      </c>
      <c r="L41" s="122"/>
      <c r="M41" s="97"/>
      <c r="N41" s="148"/>
      <c r="O41" s="164">
        <v>153</v>
      </c>
      <c r="P41" s="50">
        <v>8</v>
      </c>
      <c r="Q41" s="51">
        <v>227</v>
      </c>
      <c r="R41" s="51">
        <v>15</v>
      </c>
      <c r="S41" s="160">
        <f t="shared" si="2"/>
        <v>242</v>
      </c>
      <c r="T41" s="51">
        <v>5</v>
      </c>
      <c r="U41" s="57">
        <v>1.54</v>
      </c>
      <c r="V41" s="179">
        <v>6.61</v>
      </c>
      <c r="W41" s="182">
        <f t="shared" si="3"/>
        <v>19.125</v>
      </c>
      <c r="X41" s="109">
        <v>3</v>
      </c>
      <c r="Y41" s="98"/>
    </row>
    <row r="42" spans="1:25" ht="15">
      <c r="A42" s="142" t="s">
        <v>85</v>
      </c>
      <c r="B42" s="53">
        <v>498</v>
      </c>
      <c r="C42" s="50">
        <v>23</v>
      </c>
      <c r="D42" s="51">
        <v>644</v>
      </c>
      <c r="E42" s="51">
        <v>36.75</v>
      </c>
      <c r="F42" s="51">
        <f t="shared" si="0"/>
        <v>680.75</v>
      </c>
      <c r="G42" s="51">
        <v>7.5</v>
      </c>
      <c r="H42" s="57">
        <v>1.19</v>
      </c>
      <c r="I42" s="54">
        <v>5.4</v>
      </c>
      <c r="J42" s="93">
        <f t="shared" si="1"/>
        <v>21.652173913043477</v>
      </c>
      <c r="K42" s="155">
        <v>11.25</v>
      </c>
      <c r="L42" s="121"/>
      <c r="M42" s="94">
        <v>123.5</v>
      </c>
      <c r="N42" s="148"/>
      <c r="O42" s="164">
        <v>526</v>
      </c>
      <c r="P42" s="50">
        <v>23</v>
      </c>
      <c r="Q42" s="51">
        <v>646</v>
      </c>
      <c r="R42" s="51">
        <v>36.75</v>
      </c>
      <c r="S42" s="160">
        <f t="shared" si="2"/>
        <v>682.75</v>
      </c>
      <c r="T42" s="51">
        <v>7.5</v>
      </c>
      <c r="U42" s="57">
        <v>1.15</v>
      </c>
      <c r="V42" s="179">
        <v>5.4</v>
      </c>
      <c r="W42" s="182">
        <f t="shared" si="3"/>
        <v>22.869565217391305</v>
      </c>
      <c r="X42" s="108">
        <v>13.25</v>
      </c>
      <c r="Y42" s="95">
        <v>123.5</v>
      </c>
    </row>
    <row r="43" spans="1:25" ht="15">
      <c r="A43" s="142" t="s">
        <v>86</v>
      </c>
      <c r="B43" s="53">
        <v>533</v>
      </c>
      <c r="C43" s="50">
        <v>23</v>
      </c>
      <c r="D43" s="51">
        <v>676</v>
      </c>
      <c r="E43" s="51">
        <v>22</v>
      </c>
      <c r="F43" s="51">
        <f t="shared" si="0"/>
        <v>698</v>
      </c>
      <c r="G43" s="51">
        <v>8.5</v>
      </c>
      <c r="H43" s="57">
        <v>1.17</v>
      </c>
      <c r="I43" s="54">
        <v>3.2</v>
      </c>
      <c r="J43" s="93">
        <f t="shared" si="1"/>
        <v>23.17391304347826</v>
      </c>
      <c r="K43" s="155">
        <v>7.5</v>
      </c>
      <c r="L43" s="121">
        <v>7</v>
      </c>
      <c r="M43" s="94">
        <v>123.5</v>
      </c>
      <c r="N43" s="148"/>
      <c r="O43" s="164">
        <v>578</v>
      </c>
      <c r="P43" s="50">
        <v>25</v>
      </c>
      <c r="Q43" s="51">
        <v>733</v>
      </c>
      <c r="R43" s="189">
        <v>32.5</v>
      </c>
      <c r="S43" s="160">
        <f t="shared" si="2"/>
        <v>765.5</v>
      </c>
      <c r="T43" s="51">
        <v>8.5</v>
      </c>
      <c r="U43" s="191">
        <v>1.17</v>
      </c>
      <c r="V43" s="190">
        <v>4.2</v>
      </c>
      <c r="W43" s="182">
        <f t="shared" si="3"/>
        <v>23.12</v>
      </c>
      <c r="X43" s="196">
        <v>24</v>
      </c>
      <c r="Y43" s="193">
        <v>129.5</v>
      </c>
    </row>
    <row r="44" spans="1:25" ht="15">
      <c r="A44" s="142" t="s">
        <v>87</v>
      </c>
      <c r="B44" s="53">
        <v>175</v>
      </c>
      <c r="C44" s="50">
        <v>8</v>
      </c>
      <c r="D44" s="51">
        <v>238</v>
      </c>
      <c r="E44" s="51">
        <v>2.5</v>
      </c>
      <c r="F44" s="51">
        <f t="shared" si="0"/>
        <v>240.5</v>
      </c>
      <c r="G44" s="51">
        <v>3.5</v>
      </c>
      <c r="H44" s="57">
        <v>1.33</v>
      </c>
      <c r="I44" s="54">
        <v>1</v>
      </c>
      <c r="J44" s="93">
        <f t="shared" si="1"/>
        <v>21.875</v>
      </c>
      <c r="K44" s="155">
        <v>1.5</v>
      </c>
      <c r="L44" s="121"/>
      <c r="M44" s="94"/>
      <c r="N44" s="148"/>
      <c r="O44" s="164">
        <v>177</v>
      </c>
      <c r="P44" s="50">
        <v>8</v>
      </c>
      <c r="Q44" s="51">
        <v>240</v>
      </c>
      <c r="R44" s="51">
        <v>3</v>
      </c>
      <c r="S44" s="160">
        <f t="shared" si="2"/>
        <v>243</v>
      </c>
      <c r="T44" s="51">
        <v>3.5</v>
      </c>
      <c r="U44" s="57">
        <v>1.33</v>
      </c>
      <c r="V44" s="179">
        <v>1.2</v>
      </c>
      <c r="W44" s="182">
        <f t="shared" si="3"/>
        <v>22.125</v>
      </c>
      <c r="X44" s="108">
        <v>4</v>
      </c>
      <c r="Y44" s="95"/>
    </row>
    <row r="45" spans="1:25" ht="15">
      <c r="A45" s="142" t="s">
        <v>88</v>
      </c>
      <c r="B45" s="53">
        <v>258</v>
      </c>
      <c r="C45" s="50">
        <v>11</v>
      </c>
      <c r="D45" s="51">
        <v>320</v>
      </c>
      <c r="E45" s="51">
        <v>8.5</v>
      </c>
      <c r="F45" s="51">
        <f t="shared" si="0"/>
        <v>328.5</v>
      </c>
      <c r="G45" s="51">
        <v>3.5</v>
      </c>
      <c r="H45" s="57">
        <v>1.24</v>
      </c>
      <c r="I45" s="54">
        <v>2.6</v>
      </c>
      <c r="J45" s="93">
        <f t="shared" si="1"/>
        <v>23.454545454545453</v>
      </c>
      <c r="K45" s="155">
        <v>1.5</v>
      </c>
      <c r="L45" s="121"/>
      <c r="M45" s="94"/>
      <c r="N45" s="148"/>
      <c r="O45" s="164">
        <v>242</v>
      </c>
      <c r="P45" s="50">
        <v>11</v>
      </c>
      <c r="Q45" s="51">
        <v>322</v>
      </c>
      <c r="R45" s="51">
        <v>10.5</v>
      </c>
      <c r="S45" s="160">
        <f t="shared" si="2"/>
        <v>332.5</v>
      </c>
      <c r="T45" s="51">
        <v>3.5</v>
      </c>
      <c r="U45" s="57">
        <v>1.33</v>
      </c>
      <c r="V45" s="179">
        <v>3.2</v>
      </c>
      <c r="W45" s="182">
        <f t="shared" si="3"/>
        <v>22</v>
      </c>
      <c r="X45" s="108">
        <v>5.5</v>
      </c>
      <c r="Y45" s="95"/>
    </row>
    <row r="46" spans="1:25" ht="15">
      <c r="A46" s="142" t="s">
        <v>89</v>
      </c>
      <c r="B46" s="53">
        <v>818</v>
      </c>
      <c r="C46" s="50">
        <v>32</v>
      </c>
      <c r="D46" s="51">
        <v>992</v>
      </c>
      <c r="E46" s="51">
        <v>23.5</v>
      </c>
      <c r="F46" s="51">
        <f t="shared" si="0"/>
        <v>1015.5</v>
      </c>
      <c r="G46" s="51">
        <v>11</v>
      </c>
      <c r="H46" s="57">
        <v>1.12</v>
      </c>
      <c r="I46" s="54">
        <v>2.3</v>
      </c>
      <c r="J46" s="93">
        <f t="shared" si="1"/>
        <v>25.5625</v>
      </c>
      <c r="K46" s="155">
        <v>12</v>
      </c>
      <c r="L46" s="121">
        <v>47</v>
      </c>
      <c r="M46" s="94">
        <v>94.5</v>
      </c>
      <c r="N46" s="148"/>
      <c r="O46" s="164">
        <v>846</v>
      </c>
      <c r="P46" s="50">
        <v>33</v>
      </c>
      <c r="Q46" s="51">
        <v>1000</v>
      </c>
      <c r="R46" s="51">
        <v>23.75</v>
      </c>
      <c r="S46" s="160">
        <f t="shared" si="2"/>
        <v>1023.75</v>
      </c>
      <c r="T46" s="51">
        <v>11</v>
      </c>
      <c r="U46" s="57">
        <v>1.09</v>
      </c>
      <c r="V46" s="179">
        <v>2.4</v>
      </c>
      <c r="W46" s="182">
        <f t="shared" si="3"/>
        <v>25.636363636363637</v>
      </c>
      <c r="X46" s="108">
        <f>(20.25+18)</f>
        <v>38.25</v>
      </c>
      <c r="Y46" s="95">
        <v>94.5</v>
      </c>
    </row>
    <row r="47" spans="1:25" ht="15">
      <c r="A47" s="142" t="s">
        <v>90</v>
      </c>
      <c r="B47" s="53">
        <v>557</v>
      </c>
      <c r="C47" s="50">
        <v>24</v>
      </c>
      <c r="D47" s="51">
        <v>729</v>
      </c>
      <c r="E47" s="51">
        <v>20</v>
      </c>
      <c r="F47" s="51">
        <f t="shared" si="0"/>
        <v>749</v>
      </c>
      <c r="G47" s="51">
        <v>10</v>
      </c>
      <c r="H47" s="57">
        <v>1.2</v>
      </c>
      <c r="I47" s="54">
        <v>2.7</v>
      </c>
      <c r="J47" s="93">
        <f t="shared" si="1"/>
        <v>23.208333333333332</v>
      </c>
      <c r="K47" s="155">
        <v>6.5</v>
      </c>
      <c r="L47" s="121">
        <v>30</v>
      </c>
      <c r="M47" s="94">
        <v>94.5</v>
      </c>
      <c r="N47" s="148"/>
      <c r="O47" s="164">
        <v>589</v>
      </c>
      <c r="P47" s="194">
        <v>27</v>
      </c>
      <c r="Q47" s="189">
        <v>786</v>
      </c>
      <c r="R47" s="189">
        <v>23.5</v>
      </c>
      <c r="S47" s="160">
        <f t="shared" si="2"/>
        <v>809.5</v>
      </c>
      <c r="T47" s="51">
        <v>10</v>
      </c>
      <c r="U47" s="191">
        <v>1.25</v>
      </c>
      <c r="V47" s="190">
        <v>2.9</v>
      </c>
      <c r="W47" s="195">
        <f t="shared" si="3"/>
        <v>21.814814814814813</v>
      </c>
      <c r="X47" s="108">
        <v>10</v>
      </c>
      <c r="Y47" s="95">
        <v>94.5</v>
      </c>
    </row>
    <row r="48" spans="1:25" ht="15">
      <c r="A48" s="142" t="s">
        <v>91</v>
      </c>
      <c r="B48" s="53">
        <v>271</v>
      </c>
      <c r="C48" s="50">
        <v>11</v>
      </c>
      <c r="D48" s="51">
        <v>320</v>
      </c>
      <c r="E48" s="51">
        <v>10</v>
      </c>
      <c r="F48" s="51">
        <f t="shared" si="0"/>
        <v>330</v>
      </c>
      <c r="G48" s="51">
        <v>4</v>
      </c>
      <c r="H48" s="57">
        <v>1.19</v>
      </c>
      <c r="I48" s="54">
        <v>3</v>
      </c>
      <c r="J48" s="93">
        <f t="shared" si="1"/>
        <v>24.636363636363637</v>
      </c>
      <c r="K48" s="155">
        <v>3</v>
      </c>
      <c r="L48" s="121"/>
      <c r="M48" s="94"/>
      <c r="N48" s="148"/>
      <c r="O48" s="164">
        <v>274</v>
      </c>
      <c r="P48" s="50">
        <v>11</v>
      </c>
      <c r="Q48" s="51">
        <v>321</v>
      </c>
      <c r="R48" s="51">
        <v>10.5</v>
      </c>
      <c r="S48" s="160">
        <f t="shared" si="2"/>
        <v>331.5</v>
      </c>
      <c r="T48" s="51">
        <v>4</v>
      </c>
      <c r="U48" s="57">
        <v>1.18</v>
      </c>
      <c r="V48" s="179">
        <v>3.2</v>
      </c>
      <c r="W48" s="182">
        <f t="shared" si="3"/>
        <v>24.90909090909091</v>
      </c>
      <c r="X48" s="108">
        <v>4.5</v>
      </c>
      <c r="Y48" s="95"/>
    </row>
    <row r="49" spans="1:25" ht="15">
      <c r="A49" s="142" t="s">
        <v>108</v>
      </c>
      <c r="B49" s="53">
        <v>351</v>
      </c>
      <c r="C49" s="50">
        <v>15</v>
      </c>
      <c r="D49" s="51">
        <v>460</v>
      </c>
      <c r="E49" s="51">
        <v>10.5</v>
      </c>
      <c r="F49" s="51">
        <f t="shared" si="0"/>
        <v>470.5</v>
      </c>
      <c r="G49" s="51">
        <v>7.75</v>
      </c>
      <c r="H49" s="57">
        <v>1.18</v>
      </c>
      <c r="I49" s="54">
        <v>2.2</v>
      </c>
      <c r="J49" s="93">
        <f t="shared" si="1"/>
        <v>23.4</v>
      </c>
      <c r="K49" s="155">
        <v>4</v>
      </c>
      <c r="L49" s="121">
        <v>15</v>
      </c>
      <c r="M49" s="94">
        <v>92.5</v>
      </c>
      <c r="N49" s="148"/>
      <c r="O49" s="164">
        <v>357</v>
      </c>
      <c r="P49" s="50">
        <v>16</v>
      </c>
      <c r="Q49" s="189">
        <v>479</v>
      </c>
      <c r="R49" s="51">
        <v>10.75</v>
      </c>
      <c r="S49" s="160">
        <f t="shared" si="2"/>
        <v>489.75</v>
      </c>
      <c r="T49" s="51">
        <v>7.75</v>
      </c>
      <c r="U49" s="191">
        <v>1.16</v>
      </c>
      <c r="V49" s="190">
        <v>2.2</v>
      </c>
      <c r="W49" s="182">
        <f t="shared" si="3"/>
        <v>22.3125</v>
      </c>
      <c r="X49" s="108">
        <v>5.25</v>
      </c>
      <c r="Y49" s="95">
        <v>94.5</v>
      </c>
    </row>
    <row r="50" spans="1:25" ht="15">
      <c r="A50" s="142" t="s">
        <v>92</v>
      </c>
      <c r="B50" s="53">
        <v>242</v>
      </c>
      <c r="C50" s="50">
        <v>10</v>
      </c>
      <c r="D50" s="51">
        <v>313</v>
      </c>
      <c r="E50" s="51">
        <v>6</v>
      </c>
      <c r="F50" s="51">
        <f t="shared" si="0"/>
        <v>319</v>
      </c>
      <c r="G50" s="51">
        <v>3.5</v>
      </c>
      <c r="H50" s="57">
        <v>1.29</v>
      </c>
      <c r="I50" s="54">
        <v>1.9</v>
      </c>
      <c r="J50" s="93">
        <f t="shared" si="1"/>
        <v>24.2</v>
      </c>
      <c r="K50" s="155">
        <v>6</v>
      </c>
      <c r="L50" s="121">
        <v>15</v>
      </c>
      <c r="M50" s="94"/>
      <c r="N50" s="148"/>
      <c r="O50" s="164">
        <v>250</v>
      </c>
      <c r="P50" s="50">
        <v>11</v>
      </c>
      <c r="Q50" s="51">
        <v>324</v>
      </c>
      <c r="R50" s="51">
        <v>13.5</v>
      </c>
      <c r="S50" s="160">
        <f t="shared" si="2"/>
        <v>337.5</v>
      </c>
      <c r="T50" s="51">
        <v>3.5</v>
      </c>
      <c r="U50" s="57">
        <v>1.32</v>
      </c>
      <c r="V50" s="179">
        <v>4</v>
      </c>
      <c r="W50" s="182">
        <f t="shared" si="3"/>
        <v>22.727272727272727</v>
      </c>
      <c r="X50" s="108">
        <v>10.5</v>
      </c>
      <c r="Y50" s="95"/>
    </row>
    <row r="51" spans="1:25" ht="15">
      <c r="A51" s="142" t="s">
        <v>93</v>
      </c>
      <c r="B51" s="53">
        <v>235</v>
      </c>
      <c r="C51" s="50">
        <v>10</v>
      </c>
      <c r="D51" s="51">
        <v>304</v>
      </c>
      <c r="E51" s="51">
        <v>6</v>
      </c>
      <c r="F51" s="51">
        <f t="shared" si="0"/>
        <v>310</v>
      </c>
      <c r="G51" s="51">
        <v>3.5</v>
      </c>
      <c r="H51" s="57">
        <v>1.29</v>
      </c>
      <c r="I51" s="54">
        <v>1.9</v>
      </c>
      <c r="J51" s="93">
        <f t="shared" si="1"/>
        <v>23.5</v>
      </c>
      <c r="K51" s="155">
        <v>2</v>
      </c>
      <c r="L51" s="121">
        <v>10</v>
      </c>
      <c r="M51" s="94"/>
      <c r="N51" s="148"/>
      <c r="O51" s="164">
        <v>249</v>
      </c>
      <c r="P51" s="50">
        <v>12</v>
      </c>
      <c r="Q51" s="51">
        <v>342</v>
      </c>
      <c r="R51" s="51">
        <v>15.5</v>
      </c>
      <c r="S51" s="160">
        <f t="shared" si="2"/>
        <v>357.5</v>
      </c>
      <c r="T51" s="51">
        <v>3.5</v>
      </c>
      <c r="U51" s="57">
        <v>1.41</v>
      </c>
      <c r="V51" s="179">
        <v>4.3</v>
      </c>
      <c r="W51" s="182">
        <f t="shared" si="3"/>
        <v>20.75</v>
      </c>
      <c r="X51" s="108">
        <v>1.5</v>
      </c>
      <c r="Y51" s="95"/>
    </row>
    <row r="52" spans="1:25" ht="15.75" thickBot="1">
      <c r="A52" s="143" t="s">
        <v>94</v>
      </c>
      <c r="B52" s="78">
        <v>350</v>
      </c>
      <c r="C52" s="79">
        <v>14</v>
      </c>
      <c r="D52" s="80">
        <v>405</v>
      </c>
      <c r="E52" s="80">
        <v>15.5</v>
      </c>
      <c r="F52" s="80">
        <f t="shared" si="0"/>
        <v>420.5</v>
      </c>
      <c r="G52" s="80">
        <v>6</v>
      </c>
      <c r="H52" s="81">
        <v>1.17</v>
      </c>
      <c r="I52" s="60">
        <v>3.7</v>
      </c>
      <c r="J52" s="100">
        <f t="shared" si="1"/>
        <v>25</v>
      </c>
      <c r="K52" s="157">
        <v>3.5</v>
      </c>
      <c r="L52" s="123"/>
      <c r="M52" s="101"/>
      <c r="N52" s="149"/>
      <c r="O52" s="165">
        <v>373</v>
      </c>
      <c r="P52" s="79">
        <v>16</v>
      </c>
      <c r="Q52" s="80">
        <v>464</v>
      </c>
      <c r="R52" s="80">
        <v>16</v>
      </c>
      <c r="S52" s="161">
        <f t="shared" si="2"/>
        <v>480</v>
      </c>
      <c r="T52" s="80">
        <v>6</v>
      </c>
      <c r="U52" s="81">
        <v>1.26</v>
      </c>
      <c r="V52" s="181">
        <v>3.5</v>
      </c>
      <c r="W52" s="100">
        <f t="shared" si="3"/>
        <v>23.3125</v>
      </c>
      <c r="X52" s="110">
        <v>5</v>
      </c>
      <c r="Y52" s="102"/>
    </row>
    <row r="53" spans="1:25" ht="15.75" thickBot="1">
      <c r="A53" s="166" t="s">
        <v>4</v>
      </c>
      <c r="B53" s="167">
        <f aca="true" t="shared" si="4" ref="B53:G53">SUM(B15:B52)</f>
        <v>14569</v>
      </c>
      <c r="C53" s="168">
        <f t="shared" si="4"/>
        <v>606</v>
      </c>
      <c r="D53" s="169">
        <f t="shared" si="4"/>
        <v>17762.25</v>
      </c>
      <c r="E53" s="169">
        <f t="shared" si="4"/>
        <v>686.5</v>
      </c>
      <c r="F53" s="169">
        <f t="shared" si="4"/>
        <v>18448.75</v>
      </c>
      <c r="G53" s="169">
        <f t="shared" si="4"/>
        <v>197.5</v>
      </c>
      <c r="H53" s="169">
        <f>SUM(H15:H52)/38</f>
        <v>1.219736842105263</v>
      </c>
      <c r="I53" s="170">
        <f>(E53*100)/F53</f>
        <v>3.721119317026899</v>
      </c>
      <c r="J53" s="171">
        <v>24</v>
      </c>
      <c r="K53" s="172">
        <f>SUM(K15:K52)</f>
        <v>199.5</v>
      </c>
      <c r="L53" s="173">
        <f>SUM(L15:L52)</f>
        <v>257.25</v>
      </c>
      <c r="M53" s="174">
        <f>SUM(M15:M52)</f>
        <v>1275</v>
      </c>
      <c r="N53" s="177"/>
      <c r="O53" s="175">
        <f aca="true" t="shared" si="5" ref="O53:T53">SUM(O15:O52)</f>
        <v>14857</v>
      </c>
      <c r="P53" s="168">
        <f t="shared" si="5"/>
        <v>621</v>
      </c>
      <c r="Q53" s="169">
        <f t="shared" si="5"/>
        <v>18074.5</v>
      </c>
      <c r="R53" s="169">
        <f t="shared" si="5"/>
        <v>763.5</v>
      </c>
      <c r="S53" s="169">
        <f t="shared" si="5"/>
        <v>18838</v>
      </c>
      <c r="T53" s="169">
        <f t="shared" si="5"/>
        <v>197.5</v>
      </c>
      <c r="U53" s="169">
        <f>SUM(U15:U52)/38</f>
        <v>1.224736842105263</v>
      </c>
      <c r="V53" s="170">
        <v>3.9</v>
      </c>
      <c r="W53" s="171">
        <v>23.9</v>
      </c>
      <c r="X53" s="176">
        <f>SUM(X15:X52)</f>
        <v>449.5</v>
      </c>
      <c r="Y53" s="174">
        <f>SUM(Y15:Y52)</f>
        <v>1309.5</v>
      </c>
    </row>
    <row r="54" spans="1:25" ht="15">
      <c r="A54" s="111" t="s">
        <v>115</v>
      </c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pans="1:25" ht="15">
      <c r="A55" s="103" t="s">
        <v>114</v>
      </c>
      <c r="B55" s="1"/>
      <c r="C55" s="1"/>
      <c r="D55" s="1"/>
      <c r="E55" s="1"/>
      <c r="F55" s="1"/>
      <c r="G55" s="1"/>
      <c r="H55" s="1"/>
      <c r="I55" s="1"/>
      <c r="J55" s="1"/>
      <c r="K55" s="87"/>
      <c r="L55" s="87"/>
      <c r="M55" s="87"/>
      <c r="N55" s="87"/>
      <c r="O55" s="87"/>
      <c r="P55" s="87"/>
      <c r="Q55" s="188" t="s">
        <v>119</v>
      </c>
      <c r="R55" s="188"/>
      <c r="S55" s="188"/>
      <c r="T55" s="87"/>
      <c r="U55" s="87"/>
      <c r="V55" s="87"/>
      <c r="W55" s="87"/>
      <c r="X55" s="87"/>
      <c r="Y55" s="87"/>
    </row>
    <row r="56" spans="1:25" ht="15">
      <c r="A56" s="103"/>
      <c r="B56" s="87"/>
      <c r="C56" s="87"/>
      <c r="D56" s="87"/>
      <c r="E56" s="87"/>
      <c r="F56" s="104"/>
      <c r="G56" s="104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</row>
    <row r="57" spans="1:25" ht="15">
      <c r="A57" s="202" t="s">
        <v>116</v>
      </c>
      <c r="B57" s="202"/>
      <c r="C57" s="202"/>
      <c r="D57" s="202"/>
      <c r="E57" s="202"/>
      <c r="F57" s="202"/>
      <c r="G57" s="202"/>
      <c r="H57" s="202"/>
      <c r="I57" s="202"/>
      <c r="J57" s="202"/>
      <c r="K57" s="58"/>
      <c r="L57" s="58"/>
      <c r="M57" s="58"/>
      <c r="N57" s="58"/>
      <c r="O57" s="87"/>
      <c r="P57" s="87"/>
      <c r="Q57" s="87"/>
      <c r="R57" s="87"/>
      <c r="S57" s="87"/>
      <c r="T57" s="87"/>
      <c r="U57" s="87"/>
      <c r="V57" s="87"/>
      <c r="W57" s="99"/>
      <c r="X57" s="99"/>
      <c r="Y57" s="87"/>
    </row>
    <row r="58" spans="1:25" ht="1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87"/>
    </row>
    <row r="59" spans="1:25" ht="1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84"/>
      <c r="Q59" s="105"/>
      <c r="R59" s="105"/>
      <c r="S59" s="105"/>
      <c r="T59" s="105"/>
      <c r="U59" s="105"/>
      <c r="V59" s="105"/>
      <c r="W59" s="58"/>
      <c r="X59" s="58"/>
      <c r="Y59" s="87"/>
    </row>
  </sheetData>
  <sheetProtection/>
  <mergeCells count="12">
    <mergeCell ref="X12:X14"/>
    <mergeCell ref="Y12:Y14"/>
    <mergeCell ref="A57:J57"/>
    <mergeCell ref="A12:A14"/>
    <mergeCell ref="K12:K14"/>
    <mergeCell ref="L12:L14"/>
    <mergeCell ref="M12:M14"/>
    <mergeCell ref="F5:T7"/>
    <mergeCell ref="B12:J13"/>
    <mergeCell ref="O12:W13"/>
    <mergeCell ref="A8:B8"/>
    <mergeCell ref="A9:Y9"/>
  </mergeCells>
  <printOptions/>
  <pageMargins left="0.25" right="0.25" top="0.75" bottom="0.75" header="0.3" footer="0.3"/>
  <pageSetup fitToHeight="1" fitToWidth="1" horizontalDpi="600" verticalDpi="6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zoomScale="70" zoomScaleNormal="70" zoomScalePageLayoutView="0" workbookViewId="0" topLeftCell="A1">
      <selection activeCell="E5" sqref="E5"/>
    </sheetView>
  </sheetViews>
  <sheetFormatPr defaultColWidth="11.421875" defaultRowHeight="15"/>
  <cols>
    <col min="1" max="1" width="20.421875" style="0" customWidth="1"/>
    <col min="18" max="18" width="10.8515625" style="70" customWidth="1"/>
  </cols>
  <sheetData>
    <row r="1" spans="1:2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" customHeight="1">
      <c r="A2" s="2"/>
      <c r="B2" s="125"/>
      <c r="C2" s="125"/>
      <c r="D2" s="125"/>
      <c r="E2" s="125"/>
      <c r="F2" s="125"/>
      <c r="G2" s="215" t="s">
        <v>122</v>
      </c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125"/>
      <c r="Z2" s="125"/>
      <c r="AA2" s="125"/>
      <c r="AB2" s="125"/>
      <c r="AC2" s="125"/>
    </row>
    <row r="3" spans="1:29" ht="15" customHeight="1">
      <c r="A3" s="2"/>
      <c r="B3" s="125"/>
      <c r="C3" s="125"/>
      <c r="D3" s="125"/>
      <c r="E3" s="125"/>
      <c r="F3" s="12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125"/>
      <c r="Z3" s="125"/>
      <c r="AA3" s="125"/>
      <c r="AB3" s="125"/>
      <c r="AC3" s="125"/>
    </row>
    <row r="4" spans="1:29" ht="15" customHeight="1">
      <c r="A4" s="2"/>
      <c r="B4" s="125"/>
      <c r="C4" s="125"/>
      <c r="D4" s="125"/>
      <c r="E4" s="125"/>
      <c r="F4" s="12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125"/>
      <c r="Z4" s="125"/>
      <c r="AA4" s="125"/>
      <c r="AB4" s="125"/>
      <c r="AC4" s="125"/>
    </row>
    <row r="5" spans="1:29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>
      <c r="A7" s="3"/>
      <c r="B7" s="244" t="s">
        <v>117</v>
      </c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</row>
    <row r="8" spans="1:29" ht="15">
      <c r="A8" s="245" t="s">
        <v>111</v>
      </c>
      <c r="B8" s="245"/>
      <c r="C8" s="5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"/>
      <c r="V8" s="2"/>
      <c r="W8" s="2"/>
      <c r="X8" s="2"/>
      <c r="Y8" s="2"/>
      <c r="Z8" s="2"/>
      <c r="AA8" s="2"/>
      <c r="AB8" s="2"/>
      <c r="AC8" s="2"/>
    </row>
    <row r="9" spans="1:29" ht="15">
      <c r="A9" s="6" t="s">
        <v>121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thickBot="1">
      <c r="A10" s="6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5.5" customHeight="1" thickBot="1">
      <c r="A11" s="234" t="s">
        <v>113</v>
      </c>
      <c r="B11" s="247" t="s">
        <v>38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9" t="s">
        <v>39</v>
      </c>
      <c r="M11" s="250"/>
      <c r="N11" s="233" t="s">
        <v>40</v>
      </c>
      <c r="O11" s="233"/>
      <c r="P11" s="233"/>
      <c r="Q11" s="233"/>
      <c r="R11" s="233"/>
      <c r="S11" s="233"/>
      <c r="T11" s="233"/>
      <c r="U11" s="233"/>
      <c r="V11" s="240" t="s">
        <v>41</v>
      </c>
      <c r="W11" s="241"/>
      <c r="X11" s="236" t="s">
        <v>96</v>
      </c>
      <c r="Y11" s="237"/>
      <c r="Z11" s="238" t="s">
        <v>97</v>
      </c>
      <c r="AA11" s="239"/>
      <c r="AB11" s="242" t="s">
        <v>42</v>
      </c>
      <c r="AC11" s="243"/>
    </row>
    <row r="12" spans="1:29" ht="21" customHeight="1" thickBot="1">
      <c r="A12" s="235"/>
      <c r="B12" s="8" t="s">
        <v>43</v>
      </c>
      <c r="C12" s="9" t="s">
        <v>1</v>
      </c>
      <c r="D12" s="10" t="s">
        <v>44</v>
      </c>
      <c r="E12" s="11" t="s">
        <v>1</v>
      </c>
      <c r="F12" s="8" t="s">
        <v>45</v>
      </c>
      <c r="G12" s="9" t="s">
        <v>1</v>
      </c>
      <c r="H12" s="8" t="s">
        <v>46</v>
      </c>
      <c r="I12" s="9" t="s">
        <v>1</v>
      </c>
      <c r="J12" s="12" t="s">
        <v>47</v>
      </c>
      <c r="K12" s="7" t="s">
        <v>1</v>
      </c>
      <c r="L12" s="13" t="s">
        <v>112</v>
      </c>
      <c r="M12" s="14" t="s">
        <v>1</v>
      </c>
      <c r="N12" s="129" t="s">
        <v>48</v>
      </c>
      <c r="O12" s="130" t="s">
        <v>1</v>
      </c>
      <c r="P12" s="131" t="s">
        <v>49</v>
      </c>
      <c r="Q12" s="132" t="s">
        <v>1</v>
      </c>
      <c r="R12" s="129" t="s">
        <v>50</v>
      </c>
      <c r="S12" s="130" t="s">
        <v>1</v>
      </c>
      <c r="T12" s="131" t="s">
        <v>51</v>
      </c>
      <c r="U12" s="130" t="s">
        <v>52</v>
      </c>
      <c r="V12" s="133" t="s">
        <v>112</v>
      </c>
      <c r="W12" s="134" t="s">
        <v>1</v>
      </c>
      <c r="X12" s="135" t="s">
        <v>112</v>
      </c>
      <c r="Y12" s="136" t="s">
        <v>1</v>
      </c>
      <c r="Z12" s="137" t="s">
        <v>112</v>
      </c>
      <c r="AA12" s="138" t="s">
        <v>1</v>
      </c>
      <c r="AB12" s="139" t="s">
        <v>112</v>
      </c>
      <c r="AC12" s="140" t="s">
        <v>1</v>
      </c>
    </row>
    <row r="13" spans="1:29" ht="15">
      <c r="A13" s="126" t="s">
        <v>5</v>
      </c>
      <c r="B13" s="15">
        <v>89</v>
      </c>
      <c r="C13" s="16">
        <v>4</v>
      </c>
      <c r="D13" s="17">
        <v>81</v>
      </c>
      <c r="E13" s="18">
        <v>3</v>
      </c>
      <c r="F13" s="15">
        <v>76</v>
      </c>
      <c r="G13" s="16">
        <v>3</v>
      </c>
      <c r="H13" s="19">
        <v>71</v>
      </c>
      <c r="I13" s="20">
        <v>3</v>
      </c>
      <c r="J13" s="21"/>
      <c r="K13" s="22"/>
      <c r="L13" s="23">
        <f>J13+H13+F13+D13+B13</f>
        <v>317</v>
      </c>
      <c r="M13" s="24">
        <f>K13+I13+G13+E13+C13</f>
        <v>13</v>
      </c>
      <c r="N13" s="25"/>
      <c r="O13" s="26"/>
      <c r="P13" s="26"/>
      <c r="Q13" s="26"/>
      <c r="R13" s="26"/>
      <c r="S13" s="26"/>
      <c r="T13" s="26"/>
      <c r="U13" s="27"/>
      <c r="V13" s="28"/>
      <c r="W13" s="27"/>
      <c r="X13" s="66"/>
      <c r="Y13" s="62"/>
      <c r="Z13" s="66">
        <v>21</v>
      </c>
      <c r="AA13" s="62">
        <v>1</v>
      </c>
      <c r="AB13" s="61">
        <f>Z13+X13+V13+L13</f>
        <v>338</v>
      </c>
      <c r="AC13" s="29">
        <f>AA13+Y13+W13+M13</f>
        <v>14</v>
      </c>
    </row>
    <row r="14" spans="1:29" ht="15">
      <c r="A14" s="127" t="s">
        <v>6</v>
      </c>
      <c r="B14" s="30">
        <v>60</v>
      </c>
      <c r="C14" s="20">
        <v>3</v>
      </c>
      <c r="D14" s="31">
        <v>68</v>
      </c>
      <c r="E14" s="32">
        <v>3</v>
      </c>
      <c r="F14" s="30">
        <v>76</v>
      </c>
      <c r="G14" s="20">
        <v>3</v>
      </c>
      <c r="H14" s="30">
        <v>59</v>
      </c>
      <c r="I14" s="20">
        <v>2</v>
      </c>
      <c r="J14" s="21"/>
      <c r="K14" s="22"/>
      <c r="L14" s="23">
        <f aca="true" t="shared" si="0" ref="L14:L50">J14+H14+F14+D14+B14</f>
        <v>263</v>
      </c>
      <c r="M14" s="24">
        <f aca="true" t="shared" si="1" ref="M14:M50">K14+I14+G14+E14+C14</f>
        <v>11</v>
      </c>
      <c r="N14" s="33"/>
      <c r="O14" s="34"/>
      <c r="P14" s="34"/>
      <c r="Q14" s="34"/>
      <c r="R14" s="34"/>
      <c r="S14" s="34"/>
      <c r="T14" s="34"/>
      <c r="U14" s="35"/>
      <c r="V14" s="36"/>
      <c r="W14" s="35"/>
      <c r="X14" s="67"/>
      <c r="Y14" s="63"/>
      <c r="Z14" s="67"/>
      <c r="AA14" s="63"/>
      <c r="AB14" s="61">
        <f aca="true" t="shared" si="2" ref="AB14:AB50">Z14+X14+V14+L14</f>
        <v>263</v>
      </c>
      <c r="AC14" s="29">
        <f aca="true" t="shared" si="3" ref="AC14:AC50">AA14+Y14+W14+M14</f>
        <v>11</v>
      </c>
    </row>
    <row r="15" spans="1:29" ht="15">
      <c r="A15" s="127" t="s">
        <v>107</v>
      </c>
      <c r="B15" s="30">
        <v>79</v>
      </c>
      <c r="C15" s="20">
        <v>3</v>
      </c>
      <c r="D15" s="31">
        <v>79</v>
      </c>
      <c r="E15" s="32">
        <v>3</v>
      </c>
      <c r="F15" s="30">
        <v>75</v>
      </c>
      <c r="G15" s="20">
        <v>3</v>
      </c>
      <c r="H15" s="30">
        <v>84</v>
      </c>
      <c r="I15" s="20">
        <v>3</v>
      </c>
      <c r="J15" s="21"/>
      <c r="K15" s="22"/>
      <c r="L15" s="23">
        <f t="shared" si="0"/>
        <v>317</v>
      </c>
      <c r="M15" s="24">
        <f t="shared" si="1"/>
        <v>12</v>
      </c>
      <c r="N15" s="33">
        <v>5</v>
      </c>
      <c r="O15" s="34">
        <v>0</v>
      </c>
      <c r="P15" s="34">
        <v>7</v>
      </c>
      <c r="Q15" s="34">
        <v>1</v>
      </c>
      <c r="R15" s="34">
        <v>10</v>
      </c>
      <c r="S15" s="34">
        <v>1</v>
      </c>
      <c r="T15" s="34">
        <v>10</v>
      </c>
      <c r="U15" s="35">
        <v>1</v>
      </c>
      <c r="V15" s="37">
        <f>T15+R15+P15+N15</f>
        <v>32</v>
      </c>
      <c r="W15" s="38">
        <f>U15+S15+Q15+O15</f>
        <v>3</v>
      </c>
      <c r="X15" s="68"/>
      <c r="Y15" s="64"/>
      <c r="Z15" s="68"/>
      <c r="AA15" s="64"/>
      <c r="AB15" s="61">
        <f t="shared" si="2"/>
        <v>349</v>
      </c>
      <c r="AC15" s="29">
        <f t="shared" si="3"/>
        <v>15</v>
      </c>
    </row>
    <row r="16" spans="1:29" ht="15">
      <c r="A16" s="127" t="s">
        <v>7</v>
      </c>
      <c r="B16" s="30">
        <v>120</v>
      </c>
      <c r="C16" s="20">
        <v>5</v>
      </c>
      <c r="D16" s="31">
        <v>117</v>
      </c>
      <c r="E16" s="32">
        <v>4</v>
      </c>
      <c r="F16" s="30">
        <v>116</v>
      </c>
      <c r="G16" s="20">
        <v>4</v>
      </c>
      <c r="H16" s="30">
        <v>111</v>
      </c>
      <c r="I16" s="20">
        <v>4</v>
      </c>
      <c r="J16" s="21">
        <v>15</v>
      </c>
      <c r="K16" s="22">
        <v>1</v>
      </c>
      <c r="L16" s="23">
        <f t="shared" si="0"/>
        <v>479</v>
      </c>
      <c r="M16" s="24">
        <f t="shared" si="1"/>
        <v>18</v>
      </c>
      <c r="N16" s="33">
        <v>13</v>
      </c>
      <c r="O16" s="34">
        <v>1</v>
      </c>
      <c r="P16" s="34">
        <v>11</v>
      </c>
      <c r="Q16" s="34">
        <v>1</v>
      </c>
      <c r="R16" s="34">
        <v>16</v>
      </c>
      <c r="S16" s="34">
        <v>1</v>
      </c>
      <c r="T16" s="34">
        <v>14</v>
      </c>
      <c r="U16" s="35">
        <v>1</v>
      </c>
      <c r="V16" s="37">
        <f>T16+R16+P16+N16</f>
        <v>54</v>
      </c>
      <c r="W16" s="38">
        <f>U16+S16+Q16+O16</f>
        <v>4</v>
      </c>
      <c r="X16" s="68"/>
      <c r="Y16" s="64"/>
      <c r="Z16" s="68"/>
      <c r="AA16" s="64"/>
      <c r="AB16" s="61">
        <f t="shared" si="2"/>
        <v>533</v>
      </c>
      <c r="AC16" s="29">
        <f t="shared" si="3"/>
        <v>22</v>
      </c>
    </row>
    <row r="17" spans="1:29" ht="15">
      <c r="A17" s="127" t="s">
        <v>32</v>
      </c>
      <c r="B17" s="30">
        <v>112</v>
      </c>
      <c r="C17" s="20">
        <v>4</v>
      </c>
      <c r="D17" s="31">
        <v>107</v>
      </c>
      <c r="E17" s="32">
        <v>4</v>
      </c>
      <c r="F17" s="30">
        <v>144</v>
      </c>
      <c r="G17" s="20">
        <v>5</v>
      </c>
      <c r="H17" s="30">
        <v>156</v>
      </c>
      <c r="I17" s="20">
        <v>6</v>
      </c>
      <c r="J17" s="21">
        <v>15</v>
      </c>
      <c r="K17" s="22">
        <v>1</v>
      </c>
      <c r="L17" s="23">
        <f t="shared" si="0"/>
        <v>534</v>
      </c>
      <c r="M17" s="24">
        <f t="shared" si="1"/>
        <v>20</v>
      </c>
      <c r="N17" s="33"/>
      <c r="O17" s="34"/>
      <c r="P17" s="34"/>
      <c r="Q17" s="34"/>
      <c r="R17" s="34"/>
      <c r="S17" s="34"/>
      <c r="T17" s="34"/>
      <c r="U17" s="35"/>
      <c r="V17" s="37"/>
      <c r="W17" s="38"/>
      <c r="X17" s="68"/>
      <c r="Y17" s="64"/>
      <c r="Z17" s="68"/>
      <c r="AA17" s="64"/>
      <c r="AB17" s="61">
        <f t="shared" si="2"/>
        <v>534</v>
      </c>
      <c r="AC17" s="29">
        <f t="shared" si="3"/>
        <v>20</v>
      </c>
    </row>
    <row r="18" spans="1:29" ht="15">
      <c r="A18" s="127" t="s">
        <v>106</v>
      </c>
      <c r="B18" s="30">
        <v>120</v>
      </c>
      <c r="C18" s="20">
        <v>5</v>
      </c>
      <c r="D18" s="31">
        <v>129</v>
      </c>
      <c r="E18" s="32">
        <v>5</v>
      </c>
      <c r="F18" s="30">
        <v>105</v>
      </c>
      <c r="G18" s="20">
        <v>4</v>
      </c>
      <c r="H18" s="30">
        <v>104</v>
      </c>
      <c r="I18" s="20">
        <v>4</v>
      </c>
      <c r="J18" s="21">
        <v>15</v>
      </c>
      <c r="K18" s="22">
        <v>1</v>
      </c>
      <c r="L18" s="23">
        <f t="shared" si="0"/>
        <v>473</v>
      </c>
      <c r="M18" s="24">
        <f t="shared" si="1"/>
        <v>19</v>
      </c>
      <c r="N18" s="33"/>
      <c r="O18" s="34"/>
      <c r="P18" s="34"/>
      <c r="Q18" s="34"/>
      <c r="R18" s="34"/>
      <c r="S18" s="34"/>
      <c r="T18" s="34"/>
      <c r="U18" s="35"/>
      <c r="V18" s="37"/>
      <c r="W18" s="38"/>
      <c r="X18" s="68"/>
      <c r="Y18" s="64"/>
      <c r="Z18" s="67">
        <v>18</v>
      </c>
      <c r="AA18" s="63">
        <v>1</v>
      </c>
      <c r="AB18" s="61">
        <f t="shared" si="2"/>
        <v>491</v>
      </c>
      <c r="AC18" s="29">
        <f t="shared" si="3"/>
        <v>20</v>
      </c>
    </row>
    <row r="19" spans="1:29" ht="15">
      <c r="A19" s="127" t="s">
        <v>8</v>
      </c>
      <c r="B19" s="30">
        <v>70</v>
      </c>
      <c r="C19" s="20">
        <v>3</v>
      </c>
      <c r="D19" s="31">
        <v>69</v>
      </c>
      <c r="E19" s="32">
        <v>3</v>
      </c>
      <c r="F19" s="30">
        <v>80</v>
      </c>
      <c r="G19" s="20">
        <v>3</v>
      </c>
      <c r="H19" s="30">
        <v>67</v>
      </c>
      <c r="I19" s="20">
        <v>3</v>
      </c>
      <c r="J19" s="21"/>
      <c r="K19" s="22"/>
      <c r="L19" s="23">
        <f t="shared" si="0"/>
        <v>286</v>
      </c>
      <c r="M19" s="24">
        <f t="shared" si="1"/>
        <v>12</v>
      </c>
      <c r="N19" s="33"/>
      <c r="O19" s="34"/>
      <c r="P19" s="34"/>
      <c r="Q19" s="34"/>
      <c r="R19" s="34"/>
      <c r="S19" s="34"/>
      <c r="T19" s="34"/>
      <c r="U19" s="35"/>
      <c r="V19" s="37"/>
      <c r="W19" s="38"/>
      <c r="X19" s="68"/>
      <c r="Y19" s="64"/>
      <c r="Z19" s="68"/>
      <c r="AA19" s="64"/>
      <c r="AB19" s="61">
        <f t="shared" si="2"/>
        <v>286</v>
      </c>
      <c r="AC19" s="29">
        <f t="shared" si="3"/>
        <v>12</v>
      </c>
    </row>
    <row r="20" spans="1:29" ht="15">
      <c r="A20" s="127" t="s">
        <v>9</v>
      </c>
      <c r="B20" s="30">
        <v>63</v>
      </c>
      <c r="C20" s="20">
        <v>3</v>
      </c>
      <c r="D20" s="31">
        <v>73</v>
      </c>
      <c r="E20" s="32">
        <v>3</v>
      </c>
      <c r="F20" s="30">
        <v>61</v>
      </c>
      <c r="G20" s="20">
        <v>3</v>
      </c>
      <c r="H20" s="30">
        <v>70</v>
      </c>
      <c r="I20" s="20">
        <v>3</v>
      </c>
      <c r="J20" s="21"/>
      <c r="K20" s="22"/>
      <c r="L20" s="23">
        <f t="shared" si="0"/>
        <v>267</v>
      </c>
      <c r="M20" s="24">
        <f t="shared" si="1"/>
        <v>12</v>
      </c>
      <c r="N20" s="33"/>
      <c r="O20" s="34"/>
      <c r="P20" s="34"/>
      <c r="Q20" s="34"/>
      <c r="R20" s="34"/>
      <c r="S20" s="34"/>
      <c r="T20" s="34"/>
      <c r="U20" s="35"/>
      <c r="V20" s="37"/>
      <c r="W20" s="38"/>
      <c r="X20" s="68"/>
      <c r="Y20" s="64"/>
      <c r="Z20" s="68"/>
      <c r="AA20" s="64"/>
      <c r="AB20" s="61">
        <f t="shared" si="2"/>
        <v>267</v>
      </c>
      <c r="AC20" s="29">
        <f t="shared" si="3"/>
        <v>12</v>
      </c>
    </row>
    <row r="21" spans="1:29" ht="15">
      <c r="A21" s="127" t="s">
        <v>10</v>
      </c>
      <c r="B21" s="30">
        <v>21</v>
      </c>
      <c r="C21" s="20">
        <v>1</v>
      </c>
      <c r="D21" s="31">
        <v>33</v>
      </c>
      <c r="E21" s="39">
        <v>2</v>
      </c>
      <c r="F21" s="30">
        <v>38</v>
      </c>
      <c r="G21" s="20">
        <v>2</v>
      </c>
      <c r="H21" s="30">
        <v>32</v>
      </c>
      <c r="I21" s="20">
        <v>2</v>
      </c>
      <c r="J21" s="21"/>
      <c r="K21" s="22"/>
      <c r="L21" s="23">
        <f t="shared" si="0"/>
        <v>124</v>
      </c>
      <c r="M21" s="24">
        <f t="shared" si="1"/>
        <v>7</v>
      </c>
      <c r="N21" s="33"/>
      <c r="O21" s="34"/>
      <c r="P21" s="34"/>
      <c r="Q21" s="34"/>
      <c r="R21" s="34"/>
      <c r="S21" s="34"/>
      <c r="T21" s="34"/>
      <c r="U21" s="35"/>
      <c r="V21" s="37"/>
      <c r="W21" s="38"/>
      <c r="X21" s="68"/>
      <c r="Y21" s="64"/>
      <c r="Z21" s="68"/>
      <c r="AA21" s="64"/>
      <c r="AB21" s="61">
        <f t="shared" si="2"/>
        <v>124</v>
      </c>
      <c r="AC21" s="29">
        <f t="shared" si="3"/>
        <v>7</v>
      </c>
    </row>
    <row r="22" spans="1:29" ht="15">
      <c r="A22" s="127" t="s">
        <v>53</v>
      </c>
      <c r="B22" s="30">
        <v>88</v>
      </c>
      <c r="C22" s="20">
        <v>4</v>
      </c>
      <c r="D22" s="31">
        <v>82</v>
      </c>
      <c r="E22" s="39">
        <v>3</v>
      </c>
      <c r="F22" s="30">
        <v>82</v>
      </c>
      <c r="G22" s="20">
        <v>3</v>
      </c>
      <c r="H22" s="30">
        <v>66</v>
      </c>
      <c r="I22" s="20">
        <v>3</v>
      </c>
      <c r="J22" s="21">
        <v>16</v>
      </c>
      <c r="K22" s="22">
        <v>1</v>
      </c>
      <c r="L22" s="23">
        <f t="shared" si="0"/>
        <v>334</v>
      </c>
      <c r="M22" s="24">
        <f t="shared" si="1"/>
        <v>14</v>
      </c>
      <c r="N22" s="33">
        <v>12</v>
      </c>
      <c r="O22" s="34">
        <v>1</v>
      </c>
      <c r="P22" s="34">
        <v>12</v>
      </c>
      <c r="Q22" s="34">
        <v>1</v>
      </c>
      <c r="R22" s="34">
        <v>16</v>
      </c>
      <c r="S22" s="34">
        <v>1</v>
      </c>
      <c r="T22" s="34">
        <v>15</v>
      </c>
      <c r="U22" s="35">
        <v>1</v>
      </c>
      <c r="V22" s="37">
        <f>T22+R22+P22+N22</f>
        <v>55</v>
      </c>
      <c r="W22" s="38">
        <f>U22+S22+Q22+O22</f>
        <v>4</v>
      </c>
      <c r="X22" s="68"/>
      <c r="Y22" s="64"/>
      <c r="Z22" s="68"/>
      <c r="AA22" s="64"/>
      <c r="AB22" s="61">
        <f t="shared" si="2"/>
        <v>389</v>
      </c>
      <c r="AC22" s="29">
        <f t="shared" si="3"/>
        <v>18</v>
      </c>
    </row>
    <row r="23" spans="1:29" ht="15">
      <c r="A23" s="127" t="s">
        <v>11</v>
      </c>
      <c r="B23" s="30">
        <v>82</v>
      </c>
      <c r="C23" s="20">
        <v>3</v>
      </c>
      <c r="D23" s="31">
        <v>91</v>
      </c>
      <c r="E23" s="39">
        <v>4</v>
      </c>
      <c r="F23" s="30">
        <v>95</v>
      </c>
      <c r="G23" s="20">
        <v>4</v>
      </c>
      <c r="H23" s="30">
        <v>101</v>
      </c>
      <c r="I23" s="20">
        <v>4</v>
      </c>
      <c r="J23" s="21"/>
      <c r="K23" s="22"/>
      <c r="L23" s="23">
        <f t="shared" si="0"/>
        <v>369</v>
      </c>
      <c r="M23" s="24">
        <f t="shared" si="1"/>
        <v>15</v>
      </c>
      <c r="N23" s="33"/>
      <c r="O23" s="34"/>
      <c r="P23" s="34"/>
      <c r="Q23" s="34"/>
      <c r="R23" s="34"/>
      <c r="S23" s="34"/>
      <c r="T23" s="34"/>
      <c r="U23" s="35"/>
      <c r="V23" s="37"/>
      <c r="W23" s="38"/>
      <c r="X23" s="68"/>
      <c r="Y23" s="64"/>
      <c r="Z23" s="68"/>
      <c r="AA23" s="64"/>
      <c r="AB23" s="61">
        <f t="shared" si="2"/>
        <v>369</v>
      </c>
      <c r="AC23" s="29">
        <f t="shared" si="3"/>
        <v>15</v>
      </c>
    </row>
    <row r="24" spans="1:29" ht="15">
      <c r="A24" s="127" t="s">
        <v>12</v>
      </c>
      <c r="B24" s="30">
        <v>73</v>
      </c>
      <c r="C24" s="20">
        <v>3</v>
      </c>
      <c r="D24" s="31">
        <v>83</v>
      </c>
      <c r="E24" s="39">
        <v>3</v>
      </c>
      <c r="F24" s="30">
        <v>70</v>
      </c>
      <c r="G24" s="20">
        <v>3</v>
      </c>
      <c r="H24" s="30">
        <v>62</v>
      </c>
      <c r="I24" s="20">
        <v>3</v>
      </c>
      <c r="J24" s="21"/>
      <c r="K24" s="22"/>
      <c r="L24" s="23">
        <f t="shared" si="0"/>
        <v>288</v>
      </c>
      <c r="M24" s="24">
        <f t="shared" si="1"/>
        <v>12</v>
      </c>
      <c r="N24" s="33"/>
      <c r="O24" s="34"/>
      <c r="P24" s="34"/>
      <c r="Q24" s="34"/>
      <c r="R24" s="34"/>
      <c r="S24" s="34"/>
      <c r="T24" s="34"/>
      <c r="U24" s="35"/>
      <c r="V24" s="37"/>
      <c r="W24" s="38"/>
      <c r="X24" s="68"/>
      <c r="Y24" s="64"/>
      <c r="Z24" s="68"/>
      <c r="AA24" s="64"/>
      <c r="AB24" s="61">
        <f t="shared" si="2"/>
        <v>288</v>
      </c>
      <c r="AC24" s="29">
        <f t="shared" si="3"/>
        <v>12</v>
      </c>
    </row>
    <row r="25" spans="1:29" ht="15">
      <c r="A25" s="127" t="s">
        <v>54</v>
      </c>
      <c r="B25" s="30">
        <v>110</v>
      </c>
      <c r="C25" s="20">
        <v>4</v>
      </c>
      <c r="D25" s="31">
        <v>134</v>
      </c>
      <c r="E25" s="39">
        <v>5</v>
      </c>
      <c r="F25" s="30">
        <v>110</v>
      </c>
      <c r="G25" s="20">
        <v>4</v>
      </c>
      <c r="H25" s="30">
        <v>104</v>
      </c>
      <c r="I25" s="20">
        <v>4</v>
      </c>
      <c r="J25" s="21">
        <v>11</v>
      </c>
      <c r="K25" s="22">
        <v>1</v>
      </c>
      <c r="L25" s="23">
        <f t="shared" si="0"/>
        <v>469</v>
      </c>
      <c r="M25" s="24">
        <f t="shared" si="1"/>
        <v>18</v>
      </c>
      <c r="N25" s="33">
        <v>11</v>
      </c>
      <c r="O25" s="34">
        <v>1</v>
      </c>
      <c r="P25" s="34">
        <v>10</v>
      </c>
      <c r="Q25" s="34">
        <v>1</v>
      </c>
      <c r="R25" s="34">
        <v>16</v>
      </c>
      <c r="S25" s="34">
        <v>1</v>
      </c>
      <c r="T25" s="34">
        <v>15</v>
      </c>
      <c r="U25" s="35">
        <v>1</v>
      </c>
      <c r="V25" s="37">
        <f>T25+R25+P25+N25</f>
        <v>52</v>
      </c>
      <c r="W25" s="38">
        <f>U25+S25+Q25+O25</f>
        <v>4</v>
      </c>
      <c r="X25" s="68">
        <v>6</v>
      </c>
      <c r="Y25" s="64">
        <v>1</v>
      </c>
      <c r="Z25" s="68"/>
      <c r="AA25" s="64"/>
      <c r="AB25" s="61">
        <f t="shared" si="2"/>
        <v>527</v>
      </c>
      <c r="AC25" s="29">
        <f t="shared" si="3"/>
        <v>23</v>
      </c>
    </row>
    <row r="26" spans="1:29" ht="15">
      <c r="A26" s="127" t="s">
        <v>13</v>
      </c>
      <c r="B26" s="30">
        <v>100</v>
      </c>
      <c r="C26" s="20">
        <v>4</v>
      </c>
      <c r="D26" s="31">
        <v>86</v>
      </c>
      <c r="E26" s="39">
        <v>3</v>
      </c>
      <c r="F26" s="30">
        <v>87</v>
      </c>
      <c r="G26" s="20">
        <v>3</v>
      </c>
      <c r="H26" s="30">
        <v>95</v>
      </c>
      <c r="I26" s="20">
        <v>4</v>
      </c>
      <c r="J26" s="21"/>
      <c r="K26" s="22"/>
      <c r="L26" s="23">
        <f t="shared" si="0"/>
        <v>368</v>
      </c>
      <c r="M26" s="24">
        <f t="shared" si="1"/>
        <v>14</v>
      </c>
      <c r="N26" s="33"/>
      <c r="O26" s="34"/>
      <c r="P26" s="34"/>
      <c r="Q26" s="34"/>
      <c r="R26" s="34"/>
      <c r="S26" s="34"/>
      <c r="T26" s="34"/>
      <c r="U26" s="35"/>
      <c r="V26" s="37"/>
      <c r="W26" s="38"/>
      <c r="X26" s="68"/>
      <c r="Y26" s="64"/>
      <c r="Z26" s="68"/>
      <c r="AA26" s="64"/>
      <c r="AB26" s="61">
        <f t="shared" si="2"/>
        <v>368</v>
      </c>
      <c r="AC26" s="29">
        <f t="shared" si="3"/>
        <v>14</v>
      </c>
    </row>
    <row r="27" spans="1:29" ht="15">
      <c r="A27" s="127" t="s">
        <v>14</v>
      </c>
      <c r="B27" s="30">
        <v>37</v>
      </c>
      <c r="C27" s="20">
        <v>2</v>
      </c>
      <c r="D27" s="31">
        <v>45</v>
      </c>
      <c r="E27" s="39">
        <v>2</v>
      </c>
      <c r="F27" s="30">
        <v>48</v>
      </c>
      <c r="G27" s="20">
        <v>2</v>
      </c>
      <c r="H27" s="30">
        <v>34</v>
      </c>
      <c r="I27" s="20">
        <v>2</v>
      </c>
      <c r="J27" s="21"/>
      <c r="K27" s="22"/>
      <c r="L27" s="23">
        <f t="shared" si="0"/>
        <v>164</v>
      </c>
      <c r="M27" s="24">
        <f t="shared" si="1"/>
        <v>8</v>
      </c>
      <c r="N27" s="33"/>
      <c r="O27" s="34"/>
      <c r="P27" s="34"/>
      <c r="Q27" s="34"/>
      <c r="R27" s="34"/>
      <c r="S27" s="34"/>
      <c r="T27" s="34"/>
      <c r="U27" s="35"/>
      <c r="V27" s="37"/>
      <c r="W27" s="38"/>
      <c r="X27" s="68"/>
      <c r="Y27" s="64"/>
      <c r="Z27" s="68"/>
      <c r="AA27" s="64"/>
      <c r="AB27" s="61">
        <f t="shared" si="2"/>
        <v>164</v>
      </c>
      <c r="AC27" s="29">
        <f t="shared" si="3"/>
        <v>8</v>
      </c>
    </row>
    <row r="28" spans="1:29" ht="15">
      <c r="A28" s="127" t="s">
        <v>15</v>
      </c>
      <c r="B28" s="30">
        <v>39</v>
      </c>
      <c r="C28" s="20">
        <v>2</v>
      </c>
      <c r="D28" s="31">
        <v>41</v>
      </c>
      <c r="E28" s="39">
        <v>2</v>
      </c>
      <c r="F28" s="30">
        <v>38</v>
      </c>
      <c r="G28" s="20">
        <v>2</v>
      </c>
      <c r="H28" s="30">
        <v>51</v>
      </c>
      <c r="I28" s="20">
        <v>2</v>
      </c>
      <c r="J28" s="21"/>
      <c r="K28" s="22"/>
      <c r="L28" s="23">
        <f t="shared" si="0"/>
        <v>169</v>
      </c>
      <c r="M28" s="24">
        <f t="shared" si="1"/>
        <v>8</v>
      </c>
      <c r="N28" s="33"/>
      <c r="O28" s="34"/>
      <c r="P28" s="34"/>
      <c r="Q28" s="34"/>
      <c r="R28" s="34"/>
      <c r="S28" s="34"/>
      <c r="T28" s="34"/>
      <c r="U28" s="35"/>
      <c r="V28" s="37"/>
      <c r="W28" s="38"/>
      <c r="X28" s="68"/>
      <c r="Y28" s="64"/>
      <c r="Z28" s="68"/>
      <c r="AA28" s="64"/>
      <c r="AB28" s="61">
        <f t="shared" si="2"/>
        <v>169</v>
      </c>
      <c r="AC28" s="29">
        <f t="shared" si="3"/>
        <v>8</v>
      </c>
    </row>
    <row r="29" spans="1:29" ht="15">
      <c r="A29" s="127" t="s">
        <v>16</v>
      </c>
      <c r="B29" s="30">
        <v>100</v>
      </c>
      <c r="C29" s="20">
        <v>4</v>
      </c>
      <c r="D29" s="31">
        <v>103</v>
      </c>
      <c r="E29" s="39">
        <v>4</v>
      </c>
      <c r="F29" s="30">
        <v>85</v>
      </c>
      <c r="G29" s="20">
        <v>3</v>
      </c>
      <c r="H29" s="30">
        <v>88</v>
      </c>
      <c r="I29" s="20">
        <v>3</v>
      </c>
      <c r="J29" s="21"/>
      <c r="K29" s="22"/>
      <c r="L29" s="23">
        <f t="shared" si="0"/>
        <v>376</v>
      </c>
      <c r="M29" s="24">
        <f t="shared" si="1"/>
        <v>14</v>
      </c>
      <c r="N29" s="33"/>
      <c r="O29" s="34"/>
      <c r="P29" s="34"/>
      <c r="Q29" s="34"/>
      <c r="R29" s="34"/>
      <c r="S29" s="34"/>
      <c r="T29" s="34"/>
      <c r="U29" s="35"/>
      <c r="V29" s="37"/>
      <c r="W29" s="38"/>
      <c r="X29" s="68"/>
      <c r="Y29" s="64"/>
      <c r="Z29" s="68"/>
      <c r="AA29" s="64"/>
      <c r="AB29" s="61">
        <f t="shared" si="2"/>
        <v>376</v>
      </c>
      <c r="AC29" s="29">
        <f t="shared" si="3"/>
        <v>14</v>
      </c>
    </row>
    <row r="30" spans="1:29" ht="15">
      <c r="A30" s="127" t="s">
        <v>17</v>
      </c>
      <c r="B30" s="30">
        <v>165</v>
      </c>
      <c r="C30" s="20">
        <v>6</v>
      </c>
      <c r="D30" s="31">
        <v>146</v>
      </c>
      <c r="E30" s="187">
        <v>6</v>
      </c>
      <c r="F30" s="30">
        <v>159</v>
      </c>
      <c r="G30" s="20">
        <v>6</v>
      </c>
      <c r="H30" s="30">
        <v>132</v>
      </c>
      <c r="I30" s="20">
        <v>5</v>
      </c>
      <c r="J30" s="21">
        <v>14</v>
      </c>
      <c r="K30" s="22">
        <v>1</v>
      </c>
      <c r="L30" s="23">
        <f t="shared" si="0"/>
        <v>616</v>
      </c>
      <c r="M30" s="24">
        <f t="shared" si="1"/>
        <v>24</v>
      </c>
      <c r="N30" s="33"/>
      <c r="O30" s="34"/>
      <c r="P30" s="34"/>
      <c r="Q30" s="34"/>
      <c r="R30" s="34"/>
      <c r="S30" s="34"/>
      <c r="T30" s="34"/>
      <c r="U30" s="35"/>
      <c r="V30" s="37"/>
      <c r="W30" s="38"/>
      <c r="X30" s="68"/>
      <c r="Y30" s="64"/>
      <c r="Z30" s="68">
        <v>18</v>
      </c>
      <c r="AA30" s="64">
        <v>1</v>
      </c>
      <c r="AB30" s="61">
        <f t="shared" si="2"/>
        <v>634</v>
      </c>
      <c r="AC30" s="29">
        <f t="shared" si="3"/>
        <v>25</v>
      </c>
    </row>
    <row r="31" spans="1:29" ht="15">
      <c r="A31" s="127" t="s">
        <v>18</v>
      </c>
      <c r="B31" s="30">
        <v>104</v>
      </c>
      <c r="C31" s="20">
        <v>4</v>
      </c>
      <c r="D31" s="31">
        <v>78</v>
      </c>
      <c r="E31" s="39">
        <v>3</v>
      </c>
      <c r="F31" s="30">
        <v>105</v>
      </c>
      <c r="G31" s="20">
        <v>4</v>
      </c>
      <c r="H31" s="30">
        <v>78</v>
      </c>
      <c r="I31" s="20">
        <v>3</v>
      </c>
      <c r="J31" s="21">
        <v>15</v>
      </c>
      <c r="K31" s="22">
        <v>1</v>
      </c>
      <c r="L31" s="23">
        <f t="shared" si="0"/>
        <v>380</v>
      </c>
      <c r="M31" s="24">
        <f t="shared" si="1"/>
        <v>15</v>
      </c>
      <c r="N31" s="33"/>
      <c r="O31" s="34"/>
      <c r="P31" s="34"/>
      <c r="Q31" s="34"/>
      <c r="R31" s="34"/>
      <c r="S31" s="34"/>
      <c r="T31" s="34"/>
      <c r="U31" s="35"/>
      <c r="V31" s="37"/>
      <c r="W31" s="38"/>
      <c r="X31" s="68"/>
      <c r="Y31" s="64"/>
      <c r="Z31" s="68"/>
      <c r="AA31" s="64"/>
      <c r="AB31" s="61">
        <f t="shared" si="2"/>
        <v>380</v>
      </c>
      <c r="AC31" s="29">
        <f t="shared" si="3"/>
        <v>15</v>
      </c>
    </row>
    <row r="32" spans="1:29" ht="15">
      <c r="A32" s="127" t="s">
        <v>105</v>
      </c>
      <c r="B32" s="30">
        <v>80</v>
      </c>
      <c r="C32" s="20">
        <v>3</v>
      </c>
      <c r="D32" s="31">
        <v>85</v>
      </c>
      <c r="E32" s="39">
        <v>3</v>
      </c>
      <c r="F32" s="30">
        <v>77</v>
      </c>
      <c r="G32" s="20">
        <v>3</v>
      </c>
      <c r="H32" s="30">
        <v>49</v>
      </c>
      <c r="I32" s="20">
        <v>2</v>
      </c>
      <c r="J32" s="21">
        <v>10</v>
      </c>
      <c r="K32" s="22">
        <v>1</v>
      </c>
      <c r="L32" s="23">
        <f t="shared" si="0"/>
        <v>301</v>
      </c>
      <c r="M32" s="24">
        <f t="shared" si="1"/>
        <v>12</v>
      </c>
      <c r="N32" s="33"/>
      <c r="O32" s="34"/>
      <c r="P32" s="34"/>
      <c r="Q32" s="34"/>
      <c r="R32" s="34"/>
      <c r="S32" s="34"/>
      <c r="T32" s="34"/>
      <c r="U32" s="35"/>
      <c r="V32" s="37"/>
      <c r="W32" s="38"/>
      <c r="X32" s="68"/>
      <c r="Y32" s="64"/>
      <c r="Z32" s="68"/>
      <c r="AA32" s="64"/>
      <c r="AB32" s="61">
        <f t="shared" si="2"/>
        <v>301</v>
      </c>
      <c r="AC32" s="29">
        <f t="shared" si="3"/>
        <v>12</v>
      </c>
    </row>
    <row r="33" spans="1:29" ht="15">
      <c r="A33" s="127" t="s">
        <v>104</v>
      </c>
      <c r="B33" s="30">
        <v>65</v>
      </c>
      <c r="C33" s="20">
        <v>3</v>
      </c>
      <c r="D33" s="31">
        <v>96</v>
      </c>
      <c r="E33" s="39">
        <v>4</v>
      </c>
      <c r="F33" s="30">
        <v>96</v>
      </c>
      <c r="G33" s="20">
        <v>4</v>
      </c>
      <c r="H33" s="30">
        <v>88</v>
      </c>
      <c r="I33" s="20">
        <v>3</v>
      </c>
      <c r="J33" s="21">
        <v>16</v>
      </c>
      <c r="K33" s="22">
        <v>1</v>
      </c>
      <c r="L33" s="23">
        <f t="shared" si="0"/>
        <v>361</v>
      </c>
      <c r="M33" s="24">
        <f t="shared" si="1"/>
        <v>15</v>
      </c>
      <c r="N33" s="33">
        <v>5</v>
      </c>
      <c r="O33" s="34">
        <v>0</v>
      </c>
      <c r="P33" s="34">
        <v>6</v>
      </c>
      <c r="Q33" s="34">
        <v>1</v>
      </c>
      <c r="R33" s="34">
        <v>13</v>
      </c>
      <c r="S33" s="34">
        <v>1</v>
      </c>
      <c r="T33" s="34">
        <v>14</v>
      </c>
      <c r="U33" s="35">
        <v>1</v>
      </c>
      <c r="V33" s="37">
        <f>T33+R33+P33+N33</f>
        <v>38</v>
      </c>
      <c r="W33" s="38">
        <f>U33+S33+Q33+O33</f>
        <v>3</v>
      </c>
      <c r="X33" s="68"/>
      <c r="Y33" s="64"/>
      <c r="Z33" s="68"/>
      <c r="AA33" s="64"/>
      <c r="AB33" s="61">
        <f t="shared" si="2"/>
        <v>399</v>
      </c>
      <c r="AC33" s="29">
        <f t="shared" si="3"/>
        <v>18</v>
      </c>
    </row>
    <row r="34" spans="1:29" ht="15">
      <c r="A34" s="127" t="s">
        <v>19</v>
      </c>
      <c r="B34" s="30">
        <v>98</v>
      </c>
      <c r="C34" s="20">
        <v>4</v>
      </c>
      <c r="D34" s="31">
        <v>100</v>
      </c>
      <c r="E34" s="39">
        <v>4</v>
      </c>
      <c r="F34" s="30">
        <v>100</v>
      </c>
      <c r="G34" s="20">
        <v>4</v>
      </c>
      <c r="H34" s="30">
        <v>92</v>
      </c>
      <c r="I34" s="20">
        <v>4</v>
      </c>
      <c r="J34" s="21"/>
      <c r="K34" s="22"/>
      <c r="L34" s="23">
        <f t="shared" si="0"/>
        <v>390</v>
      </c>
      <c r="M34" s="24">
        <f t="shared" si="1"/>
        <v>16</v>
      </c>
      <c r="N34" s="33"/>
      <c r="O34" s="34"/>
      <c r="P34" s="34"/>
      <c r="Q34" s="34"/>
      <c r="R34" s="34"/>
      <c r="S34" s="34"/>
      <c r="T34" s="34"/>
      <c r="U34" s="35"/>
      <c r="V34" s="37"/>
      <c r="W34" s="38"/>
      <c r="X34" s="68"/>
      <c r="Y34" s="64"/>
      <c r="Z34" s="68"/>
      <c r="AA34" s="64"/>
      <c r="AB34" s="61">
        <f t="shared" si="2"/>
        <v>390</v>
      </c>
      <c r="AC34" s="29">
        <f t="shared" si="3"/>
        <v>16</v>
      </c>
    </row>
    <row r="35" spans="1:29" ht="15">
      <c r="A35" s="127" t="s">
        <v>33</v>
      </c>
      <c r="B35" s="30">
        <v>168</v>
      </c>
      <c r="C35" s="20">
        <v>6</v>
      </c>
      <c r="D35" s="31">
        <v>165</v>
      </c>
      <c r="E35" s="39">
        <v>6</v>
      </c>
      <c r="F35" s="30">
        <v>180</v>
      </c>
      <c r="G35" s="20">
        <v>6</v>
      </c>
      <c r="H35" s="30">
        <v>172</v>
      </c>
      <c r="I35" s="20">
        <v>6</v>
      </c>
      <c r="J35" s="21"/>
      <c r="K35" s="22"/>
      <c r="L35" s="23">
        <f t="shared" si="0"/>
        <v>685</v>
      </c>
      <c r="M35" s="24">
        <f t="shared" si="1"/>
        <v>24</v>
      </c>
      <c r="N35" s="33"/>
      <c r="O35" s="34"/>
      <c r="P35" s="34"/>
      <c r="Q35" s="34"/>
      <c r="R35" s="34"/>
      <c r="S35" s="34"/>
      <c r="T35" s="34"/>
      <c r="U35" s="35"/>
      <c r="V35" s="37"/>
      <c r="W35" s="38"/>
      <c r="X35" s="68"/>
      <c r="Y35" s="64"/>
      <c r="Z35" s="68">
        <v>18</v>
      </c>
      <c r="AA35" s="64">
        <v>1</v>
      </c>
      <c r="AB35" s="61">
        <f t="shared" si="2"/>
        <v>703</v>
      </c>
      <c r="AC35" s="29">
        <f t="shared" si="3"/>
        <v>25</v>
      </c>
    </row>
    <row r="36" spans="1:29" ht="15">
      <c r="A36" s="127" t="s">
        <v>34</v>
      </c>
      <c r="B36" s="30">
        <v>138</v>
      </c>
      <c r="C36" s="20">
        <v>5</v>
      </c>
      <c r="D36" s="31">
        <v>132</v>
      </c>
      <c r="E36" s="39">
        <v>5</v>
      </c>
      <c r="F36" s="30">
        <v>136</v>
      </c>
      <c r="G36" s="20">
        <v>5</v>
      </c>
      <c r="H36" s="30">
        <v>131</v>
      </c>
      <c r="I36" s="20">
        <v>5</v>
      </c>
      <c r="J36" s="21"/>
      <c r="K36" s="22"/>
      <c r="L36" s="23">
        <f t="shared" si="0"/>
        <v>537</v>
      </c>
      <c r="M36" s="24">
        <f t="shared" si="1"/>
        <v>20</v>
      </c>
      <c r="N36" s="33"/>
      <c r="O36" s="34"/>
      <c r="P36" s="34"/>
      <c r="Q36" s="34"/>
      <c r="R36" s="34"/>
      <c r="S36" s="34"/>
      <c r="T36" s="34"/>
      <c r="U36" s="35"/>
      <c r="V36" s="37"/>
      <c r="W36" s="38"/>
      <c r="X36" s="68"/>
      <c r="Y36" s="64"/>
      <c r="Z36" s="68"/>
      <c r="AA36" s="64"/>
      <c r="AB36" s="61">
        <f t="shared" si="2"/>
        <v>537</v>
      </c>
      <c r="AC36" s="29">
        <f t="shared" si="3"/>
        <v>20</v>
      </c>
    </row>
    <row r="37" spans="1:29" ht="15">
      <c r="A37" s="127" t="s">
        <v>20</v>
      </c>
      <c r="B37" s="30">
        <v>100</v>
      </c>
      <c r="C37" s="20">
        <v>4</v>
      </c>
      <c r="D37" s="31">
        <v>99</v>
      </c>
      <c r="E37" s="39">
        <v>4</v>
      </c>
      <c r="F37" s="30">
        <v>83</v>
      </c>
      <c r="G37" s="20">
        <v>3</v>
      </c>
      <c r="H37" s="30">
        <v>116</v>
      </c>
      <c r="I37" s="20">
        <v>4</v>
      </c>
      <c r="J37" s="21"/>
      <c r="K37" s="22"/>
      <c r="L37" s="23">
        <f t="shared" si="0"/>
        <v>398</v>
      </c>
      <c r="M37" s="24">
        <f t="shared" si="1"/>
        <v>15</v>
      </c>
      <c r="N37" s="33"/>
      <c r="O37" s="34"/>
      <c r="P37" s="34"/>
      <c r="Q37" s="34"/>
      <c r="R37" s="34"/>
      <c r="S37" s="34"/>
      <c r="T37" s="34"/>
      <c r="U37" s="35"/>
      <c r="V37" s="37"/>
      <c r="W37" s="38"/>
      <c r="X37" s="68"/>
      <c r="Y37" s="64"/>
      <c r="Z37" s="68"/>
      <c r="AA37" s="64"/>
      <c r="AB37" s="61">
        <f t="shared" si="2"/>
        <v>398</v>
      </c>
      <c r="AC37" s="29">
        <f t="shared" si="3"/>
        <v>15</v>
      </c>
    </row>
    <row r="38" spans="1:29" ht="15">
      <c r="A38" s="127" t="s">
        <v>21</v>
      </c>
      <c r="B38" s="30">
        <v>151</v>
      </c>
      <c r="C38" s="20">
        <v>6</v>
      </c>
      <c r="D38" s="31">
        <v>154</v>
      </c>
      <c r="E38" s="39">
        <v>6</v>
      </c>
      <c r="F38" s="30">
        <v>141</v>
      </c>
      <c r="G38" s="20">
        <v>5</v>
      </c>
      <c r="H38" s="30">
        <v>121</v>
      </c>
      <c r="I38" s="20">
        <v>5</v>
      </c>
      <c r="J38" s="21">
        <v>16</v>
      </c>
      <c r="K38" s="22">
        <v>1</v>
      </c>
      <c r="L38" s="23">
        <f t="shared" si="0"/>
        <v>583</v>
      </c>
      <c r="M38" s="24">
        <f t="shared" si="1"/>
        <v>23</v>
      </c>
      <c r="N38" s="33">
        <v>16</v>
      </c>
      <c r="O38" s="34">
        <v>1</v>
      </c>
      <c r="P38" s="34">
        <v>24</v>
      </c>
      <c r="Q38" s="34">
        <v>2</v>
      </c>
      <c r="R38" s="34">
        <v>16</v>
      </c>
      <c r="S38" s="34">
        <v>1</v>
      </c>
      <c r="T38" s="34">
        <v>27</v>
      </c>
      <c r="U38" s="35">
        <v>2</v>
      </c>
      <c r="V38" s="37">
        <f>T38+R38+P38+N38</f>
        <v>83</v>
      </c>
      <c r="W38" s="38">
        <f>U38+S38+Q38+O38</f>
        <v>6</v>
      </c>
      <c r="X38" s="68"/>
      <c r="Y38" s="64"/>
      <c r="Z38" s="68"/>
      <c r="AA38" s="64"/>
      <c r="AB38" s="61">
        <f t="shared" si="2"/>
        <v>666</v>
      </c>
      <c r="AC38" s="29">
        <f t="shared" si="3"/>
        <v>29</v>
      </c>
    </row>
    <row r="39" spans="1:29" ht="15">
      <c r="A39" s="127" t="s">
        <v>22</v>
      </c>
      <c r="B39" s="30">
        <v>43</v>
      </c>
      <c r="C39" s="20">
        <v>2</v>
      </c>
      <c r="D39" s="31">
        <v>35</v>
      </c>
      <c r="E39" s="39">
        <v>2</v>
      </c>
      <c r="F39" s="30">
        <v>43</v>
      </c>
      <c r="G39" s="20">
        <v>2</v>
      </c>
      <c r="H39" s="30">
        <v>32</v>
      </c>
      <c r="I39" s="20">
        <v>2</v>
      </c>
      <c r="J39" s="21"/>
      <c r="K39" s="22"/>
      <c r="L39" s="23">
        <f t="shared" si="0"/>
        <v>153</v>
      </c>
      <c r="M39" s="24">
        <f t="shared" si="1"/>
        <v>8</v>
      </c>
      <c r="N39" s="33"/>
      <c r="O39" s="34"/>
      <c r="P39" s="34"/>
      <c r="Q39" s="34"/>
      <c r="R39" s="34"/>
      <c r="S39" s="34"/>
      <c r="T39" s="34"/>
      <c r="U39" s="35"/>
      <c r="V39" s="37"/>
      <c r="W39" s="38"/>
      <c r="X39" s="68"/>
      <c r="Y39" s="64"/>
      <c r="Z39" s="68"/>
      <c r="AA39" s="64"/>
      <c r="AB39" s="61">
        <f t="shared" si="2"/>
        <v>153</v>
      </c>
      <c r="AC39" s="29">
        <f t="shared" si="3"/>
        <v>8</v>
      </c>
    </row>
    <row r="40" spans="1:29" ht="15">
      <c r="A40" s="127" t="s">
        <v>55</v>
      </c>
      <c r="B40" s="30">
        <v>136</v>
      </c>
      <c r="C40" s="20">
        <v>5</v>
      </c>
      <c r="D40" s="31">
        <v>105</v>
      </c>
      <c r="E40" s="39">
        <v>4</v>
      </c>
      <c r="F40" s="30">
        <v>97</v>
      </c>
      <c r="G40" s="20">
        <v>4</v>
      </c>
      <c r="H40" s="30">
        <v>101</v>
      </c>
      <c r="I40" s="20">
        <v>4</v>
      </c>
      <c r="J40" s="21">
        <v>14</v>
      </c>
      <c r="K40" s="22">
        <v>1</v>
      </c>
      <c r="L40" s="23">
        <f t="shared" si="0"/>
        <v>453</v>
      </c>
      <c r="M40" s="24">
        <f t="shared" si="1"/>
        <v>18</v>
      </c>
      <c r="N40" s="33">
        <v>10</v>
      </c>
      <c r="O40" s="34">
        <v>1</v>
      </c>
      <c r="P40" s="34">
        <v>16</v>
      </c>
      <c r="Q40" s="34">
        <v>1</v>
      </c>
      <c r="R40" s="34">
        <v>15</v>
      </c>
      <c r="S40" s="34">
        <v>1</v>
      </c>
      <c r="T40" s="34">
        <v>15</v>
      </c>
      <c r="U40" s="35">
        <v>1</v>
      </c>
      <c r="V40" s="37">
        <f>T40+R40+P40+N40</f>
        <v>56</v>
      </c>
      <c r="W40" s="38">
        <f>U40+S40+Q40+O40</f>
        <v>4</v>
      </c>
      <c r="X40" s="68">
        <v>17</v>
      </c>
      <c r="Y40" s="64">
        <v>1</v>
      </c>
      <c r="Z40" s="68"/>
      <c r="AA40" s="64"/>
      <c r="AB40" s="61">
        <f t="shared" si="2"/>
        <v>526</v>
      </c>
      <c r="AC40" s="29">
        <f t="shared" si="3"/>
        <v>23</v>
      </c>
    </row>
    <row r="41" spans="1:29" ht="15">
      <c r="A41" s="127" t="s">
        <v>23</v>
      </c>
      <c r="B41" s="30">
        <v>144</v>
      </c>
      <c r="C41" s="20">
        <v>6</v>
      </c>
      <c r="D41" s="31">
        <v>138</v>
      </c>
      <c r="E41" s="39">
        <v>5</v>
      </c>
      <c r="F41" s="30">
        <v>122</v>
      </c>
      <c r="G41" s="20">
        <v>5</v>
      </c>
      <c r="H41" s="30">
        <v>109</v>
      </c>
      <c r="I41" s="20">
        <v>4</v>
      </c>
      <c r="J41" s="21">
        <v>14</v>
      </c>
      <c r="K41" s="22">
        <v>1</v>
      </c>
      <c r="L41" s="23">
        <f t="shared" si="0"/>
        <v>527</v>
      </c>
      <c r="M41" s="24">
        <f t="shared" si="1"/>
        <v>21</v>
      </c>
      <c r="N41" s="33">
        <v>12</v>
      </c>
      <c r="O41" s="34">
        <v>1</v>
      </c>
      <c r="P41" s="34">
        <v>8</v>
      </c>
      <c r="Q41" s="34">
        <v>1</v>
      </c>
      <c r="R41" s="34">
        <v>16</v>
      </c>
      <c r="S41" s="34">
        <v>1</v>
      </c>
      <c r="T41" s="34">
        <v>15</v>
      </c>
      <c r="U41" s="35">
        <v>1</v>
      </c>
      <c r="V41" s="37">
        <f>T41+R41+P41+N41</f>
        <v>51</v>
      </c>
      <c r="W41" s="38">
        <f>U41+S41+Q41+O41</f>
        <v>4</v>
      </c>
      <c r="X41" s="68"/>
      <c r="Y41" s="64"/>
      <c r="Z41" s="68"/>
      <c r="AA41" s="64"/>
      <c r="AB41" s="61">
        <f t="shared" si="2"/>
        <v>578</v>
      </c>
      <c r="AC41" s="29">
        <f t="shared" si="3"/>
        <v>25</v>
      </c>
    </row>
    <row r="42" spans="1:29" ht="15">
      <c r="A42" s="127" t="s">
        <v>24</v>
      </c>
      <c r="B42" s="30">
        <v>49</v>
      </c>
      <c r="C42" s="20">
        <v>2</v>
      </c>
      <c r="D42" s="31">
        <v>34</v>
      </c>
      <c r="E42" s="39">
        <v>2</v>
      </c>
      <c r="F42" s="30">
        <v>50</v>
      </c>
      <c r="G42" s="20">
        <v>2</v>
      </c>
      <c r="H42" s="30">
        <v>44</v>
      </c>
      <c r="I42" s="20">
        <v>2</v>
      </c>
      <c r="J42" s="21"/>
      <c r="K42" s="22"/>
      <c r="L42" s="23">
        <f t="shared" si="0"/>
        <v>177</v>
      </c>
      <c r="M42" s="24">
        <f t="shared" si="1"/>
        <v>8</v>
      </c>
      <c r="N42" s="33"/>
      <c r="O42" s="34"/>
      <c r="P42" s="34"/>
      <c r="Q42" s="34"/>
      <c r="R42" s="34"/>
      <c r="S42" s="34"/>
      <c r="T42" s="34"/>
      <c r="U42" s="35"/>
      <c r="V42" s="37"/>
      <c r="W42" s="38"/>
      <c r="X42" s="68"/>
      <c r="Y42" s="64"/>
      <c r="Z42" s="68"/>
      <c r="AA42" s="64"/>
      <c r="AB42" s="61">
        <f t="shared" si="2"/>
        <v>177</v>
      </c>
      <c r="AC42" s="29">
        <f t="shared" si="3"/>
        <v>8</v>
      </c>
    </row>
    <row r="43" spans="1:29" ht="15">
      <c r="A43" s="127" t="s">
        <v>25</v>
      </c>
      <c r="B43" s="30">
        <v>63</v>
      </c>
      <c r="C43" s="20">
        <v>3</v>
      </c>
      <c r="D43" s="31">
        <v>63</v>
      </c>
      <c r="E43" s="39">
        <v>3</v>
      </c>
      <c r="F43" s="30">
        <v>67</v>
      </c>
      <c r="G43" s="20">
        <v>3</v>
      </c>
      <c r="H43" s="30">
        <v>49</v>
      </c>
      <c r="I43" s="20">
        <v>2</v>
      </c>
      <c r="J43" s="21"/>
      <c r="K43" s="22"/>
      <c r="L43" s="23">
        <f t="shared" si="0"/>
        <v>242</v>
      </c>
      <c r="M43" s="24">
        <f t="shared" si="1"/>
        <v>11</v>
      </c>
      <c r="N43" s="33"/>
      <c r="O43" s="34"/>
      <c r="P43" s="34"/>
      <c r="Q43" s="34"/>
      <c r="R43" s="34"/>
      <c r="S43" s="34"/>
      <c r="T43" s="34"/>
      <c r="U43" s="35"/>
      <c r="V43" s="37"/>
      <c r="W43" s="38"/>
      <c r="X43" s="68"/>
      <c r="Y43" s="64"/>
      <c r="Z43" s="68"/>
      <c r="AA43" s="64"/>
      <c r="AB43" s="61">
        <f t="shared" si="2"/>
        <v>242</v>
      </c>
      <c r="AC43" s="29">
        <f t="shared" si="3"/>
        <v>11</v>
      </c>
    </row>
    <row r="44" spans="1:29" ht="15">
      <c r="A44" s="127" t="s">
        <v>103</v>
      </c>
      <c r="B44" s="30">
        <v>194</v>
      </c>
      <c r="C44" s="20">
        <v>7</v>
      </c>
      <c r="D44" s="31">
        <v>227</v>
      </c>
      <c r="E44" s="39">
        <v>8</v>
      </c>
      <c r="F44" s="30">
        <v>198</v>
      </c>
      <c r="G44" s="20">
        <v>7</v>
      </c>
      <c r="H44" s="30">
        <v>185</v>
      </c>
      <c r="I44" s="20">
        <v>7</v>
      </c>
      <c r="J44" s="21">
        <v>13</v>
      </c>
      <c r="K44" s="22">
        <v>1</v>
      </c>
      <c r="L44" s="23">
        <f t="shared" si="0"/>
        <v>817</v>
      </c>
      <c r="M44" s="24">
        <f t="shared" si="1"/>
        <v>30</v>
      </c>
      <c r="N44" s="33">
        <v>4</v>
      </c>
      <c r="O44" s="34">
        <v>0</v>
      </c>
      <c r="P44" s="34">
        <v>5</v>
      </c>
      <c r="Q44" s="34">
        <v>1</v>
      </c>
      <c r="R44" s="34">
        <v>12</v>
      </c>
      <c r="S44" s="34">
        <v>1</v>
      </c>
      <c r="T44" s="34">
        <v>8</v>
      </c>
      <c r="U44" s="35">
        <v>1</v>
      </c>
      <c r="V44" s="37">
        <f>T44+R44+P44+N44</f>
        <v>29</v>
      </c>
      <c r="W44" s="38">
        <f>U44+S44+Q44+O44</f>
        <v>3</v>
      </c>
      <c r="X44" s="68"/>
      <c r="Y44" s="64"/>
      <c r="Z44" s="68"/>
      <c r="AA44" s="64"/>
      <c r="AB44" s="61">
        <f t="shared" si="2"/>
        <v>846</v>
      </c>
      <c r="AC44" s="29">
        <f t="shared" si="3"/>
        <v>33</v>
      </c>
    </row>
    <row r="45" spans="1:29" ht="15">
      <c r="A45" s="127" t="s">
        <v>102</v>
      </c>
      <c r="B45" s="30">
        <v>128</v>
      </c>
      <c r="C45" s="20">
        <v>6</v>
      </c>
      <c r="D45" s="31">
        <v>136</v>
      </c>
      <c r="E45" s="187">
        <v>6</v>
      </c>
      <c r="F45" s="30">
        <v>150</v>
      </c>
      <c r="G45" s="20">
        <v>6</v>
      </c>
      <c r="H45" s="30">
        <v>130</v>
      </c>
      <c r="I45" s="20">
        <v>5</v>
      </c>
      <c r="J45" s="21">
        <v>12</v>
      </c>
      <c r="K45" s="22">
        <v>1</v>
      </c>
      <c r="L45" s="23">
        <f t="shared" si="0"/>
        <v>556</v>
      </c>
      <c r="M45" s="24">
        <f t="shared" si="1"/>
        <v>24</v>
      </c>
      <c r="N45" s="33">
        <v>5</v>
      </c>
      <c r="O45" s="34">
        <v>0</v>
      </c>
      <c r="P45" s="34">
        <v>6</v>
      </c>
      <c r="Q45" s="34">
        <v>1</v>
      </c>
      <c r="R45" s="34">
        <v>12</v>
      </c>
      <c r="S45" s="34">
        <v>1</v>
      </c>
      <c r="T45" s="34">
        <v>10</v>
      </c>
      <c r="U45" s="35">
        <v>1</v>
      </c>
      <c r="V45" s="37">
        <f>T45+R45+P45+N45</f>
        <v>33</v>
      </c>
      <c r="W45" s="38">
        <f>U45+S45+Q45+O45</f>
        <v>3</v>
      </c>
      <c r="X45" s="68"/>
      <c r="Y45" s="64"/>
      <c r="Z45" s="68"/>
      <c r="AA45" s="64"/>
      <c r="AB45" s="61">
        <f t="shared" si="2"/>
        <v>589</v>
      </c>
      <c r="AC45" s="29">
        <f t="shared" si="3"/>
        <v>27</v>
      </c>
    </row>
    <row r="46" spans="1:29" ht="15">
      <c r="A46" s="127" t="s">
        <v>26</v>
      </c>
      <c r="B46" s="30">
        <v>83</v>
      </c>
      <c r="C46" s="20">
        <v>3</v>
      </c>
      <c r="D46" s="31">
        <v>78</v>
      </c>
      <c r="E46" s="39">
        <v>3</v>
      </c>
      <c r="F46" s="30">
        <v>67</v>
      </c>
      <c r="G46" s="20">
        <v>3</v>
      </c>
      <c r="H46" s="30">
        <v>46</v>
      </c>
      <c r="I46" s="20">
        <v>2</v>
      </c>
      <c r="J46" s="21"/>
      <c r="K46" s="22"/>
      <c r="L46" s="23">
        <f t="shared" si="0"/>
        <v>274</v>
      </c>
      <c r="M46" s="24">
        <f t="shared" si="1"/>
        <v>11</v>
      </c>
      <c r="N46" s="33"/>
      <c r="O46" s="34"/>
      <c r="P46" s="34"/>
      <c r="Q46" s="34"/>
      <c r="R46" s="34"/>
      <c r="S46" s="34"/>
      <c r="T46" s="34"/>
      <c r="U46" s="35"/>
      <c r="V46" s="37"/>
      <c r="W46" s="38"/>
      <c r="X46" s="68"/>
      <c r="Y46" s="64"/>
      <c r="Z46" s="68"/>
      <c r="AA46" s="64"/>
      <c r="AB46" s="61">
        <f t="shared" si="2"/>
        <v>274</v>
      </c>
      <c r="AC46" s="29">
        <f t="shared" si="3"/>
        <v>11</v>
      </c>
    </row>
    <row r="47" spans="1:29" ht="15">
      <c r="A47" s="127" t="s">
        <v>101</v>
      </c>
      <c r="B47" s="30">
        <v>82</v>
      </c>
      <c r="C47" s="20">
        <v>3</v>
      </c>
      <c r="D47" s="31">
        <v>69</v>
      </c>
      <c r="E47" s="39">
        <v>3</v>
      </c>
      <c r="F47" s="30">
        <v>85</v>
      </c>
      <c r="G47" s="20">
        <v>3</v>
      </c>
      <c r="H47" s="30">
        <v>77</v>
      </c>
      <c r="I47" s="20">
        <v>3</v>
      </c>
      <c r="J47" s="21">
        <v>10</v>
      </c>
      <c r="K47" s="22">
        <v>1</v>
      </c>
      <c r="L47" s="23">
        <f t="shared" si="0"/>
        <v>323</v>
      </c>
      <c r="M47" s="24">
        <f t="shared" si="1"/>
        <v>13</v>
      </c>
      <c r="N47" s="33">
        <v>6</v>
      </c>
      <c r="O47" s="34">
        <v>0</v>
      </c>
      <c r="P47" s="34">
        <v>8</v>
      </c>
      <c r="Q47" s="34">
        <v>1</v>
      </c>
      <c r="R47" s="34">
        <v>14</v>
      </c>
      <c r="S47" s="34">
        <v>1</v>
      </c>
      <c r="T47" s="34">
        <v>6</v>
      </c>
      <c r="U47" s="35">
        <v>1</v>
      </c>
      <c r="V47" s="37">
        <f>T47+R47+P47+N47</f>
        <v>34</v>
      </c>
      <c r="W47" s="38">
        <f>U47+S47+Q47+O47</f>
        <v>3</v>
      </c>
      <c r="X47" s="68"/>
      <c r="Y47" s="64"/>
      <c r="Z47" s="68"/>
      <c r="AA47" s="64"/>
      <c r="AB47" s="61">
        <f t="shared" si="2"/>
        <v>357</v>
      </c>
      <c r="AC47" s="29">
        <f t="shared" si="3"/>
        <v>16</v>
      </c>
    </row>
    <row r="48" spans="1:29" ht="15">
      <c r="A48" s="127" t="s">
        <v>27</v>
      </c>
      <c r="B48" s="30">
        <v>66</v>
      </c>
      <c r="C48" s="20">
        <v>3</v>
      </c>
      <c r="D48" s="31">
        <v>62</v>
      </c>
      <c r="E48" s="39">
        <v>3</v>
      </c>
      <c r="F48" s="30">
        <v>63</v>
      </c>
      <c r="G48" s="20">
        <v>3</v>
      </c>
      <c r="H48" s="30">
        <v>59</v>
      </c>
      <c r="I48" s="20">
        <v>2</v>
      </c>
      <c r="J48" s="21"/>
      <c r="K48" s="22"/>
      <c r="L48" s="23">
        <f t="shared" si="0"/>
        <v>250</v>
      </c>
      <c r="M48" s="24">
        <f t="shared" si="1"/>
        <v>11</v>
      </c>
      <c r="N48" s="33"/>
      <c r="O48" s="34"/>
      <c r="P48" s="34"/>
      <c r="Q48" s="34"/>
      <c r="R48" s="34"/>
      <c r="S48" s="34"/>
      <c r="T48" s="34"/>
      <c r="U48" s="35"/>
      <c r="V48" s="37"/>
      <c r="W48" s="38"/>
      <c r="X48" s="68"/>
      <c r="Y48" s="64"/>
      <c r="Z48" s="68"/>
      <c r="AA48" s="64"/>
      <c r="AB48" s="61">
        <f t="shared" si="2"/>
        <v>250</v>
      </c>
      <c r="AC48" s="29">
        <f t="shared" si="3"/>
        <v>11</v>
      </c>
    </row>
    <row r="49" spans="1:29" ht="15">
      <c r="A49" s="127" t="s">
        <v>28</v>
      </c>
      <c r="B49" s="30">
        <v>63</v>
      </c>
      <c r="C49" s="20">
        <v>3</v>
      </c>
      <c r="D49" s="31">
        <v>69</v>
      </c>
      <c r="E49" s="39">
        <v>3</v>
      </c>
      <c r="F49" s="30">
        <v>56</v>
      </c>
      <c r="G49" s="183">
        <v>3</v>
      </c>
      <c r="H49" s="30">
        <v>61</v>
      </c>
      <c r="I49" s="20">
        <v>3</v>
      </c>
      <c r="J49" s="21"/>
      <c r="K49" s="22"/>
      <c r="L49" s="23">
        <f t="shared" si="0"/>
        <v>249</v>
      </c>
      <c r="M49" s="24">
        <f t="shared" si="1"/>
        <v>12</v>
      </c>
      <c r="N49" s="33"/>
      <c r="O49" s="34"/>
      <c r="P49" s="34"/>
      <c r="Q49" s="34"/>
      <c r="R49" s="34"/>
      <c r="S49" s="34"/>
      <c r="T49" s="34"/>
      <c r="U49" s="35"/>
      <c r="V49" s="37"/>
      <c r="W49" s="38"/>
      <c r="X49" s="68"/>
      <c r="Y49" s="64"/>
      <c r="Z49" s="68"/>
      <c r="AA49" s="64"/>
      <c r="AB49" s="61">
        <f t="shared" si="2"/>
        <v>249</v>
      </c>
      <c r="AC49" s="29">
        <f t="shared" si="3"/>
        <v>12</v>
      </c>
    </row>
    <row r="50" spans="1:29" ht="15.75" thickBot="1">
      <c r="A50" s="128" t="s">
        <v>29</v>
      </c>
      <c r="B50" s="40">
        <v>100</v>
      </c>
      <c r="C50" s="41">
        <v>4</v>
      </c>
      <c r="D50" s="42">
        <v>90</v>
      </c>
      <c r="E50" s="43">
        <v>4</v>
      </c>
      <c r="F50" s="40">
        <v>91</v>
      </c>
      <c r="G50" s="41">
        <v>4</v>
      </c>
      <c r="H50" s="40">
        <v>92</v>
      </c>
      <c r="I50" s="41">
        <v>4</v>
      </c>
      <c r="J50" s="44"/>
      <c r="K50" s="45"/>
      <c r="L50" s="23">
        <f t="shared" si="0"/>
        <v>373</v>
      </c>
      <c r="M50" s="24">
        <f t="shared" si="1"/>
        <v>16</v>
      </c>
      <c r="N50" s="46"/>
      <c r="O50" s="47"/>
      <c r="P50" s="47"/>
      <c r="Q50" s="47"/>
      <c r="R50" s="47"/>
      <c r="S50" s="47"/>
      <c r="T50" s="47"/>
      <c r="U50" s="48"/>
      <c r="V50" s="37"/>
      <c r="W50" s="38"/>
      <c r="X50" s="69"/>
      <c r="Y50" s="65"/>
      <c r="Z50" s="69"/>
      <c r="AA50" s="65"/>
      <c r="AB50" s="61">
        <f t="shared" si="2"/>
        <v>373</v>
      </c>
      <c r="AC50" s="29">
        <f t="shared" si="3"/>
        <v>16</v>
      </c>
    </row>
    <row r="51" spans="1:29" ht="15.75" thickBot="1">
      <c r="A51" s="72" t="s">
        <v>56</v>
      </c>
      <c r="B51" s="73">
        <f aca="true" t="shared" si="4" ref="B51:M51">SUM(B13:B50)</f>
        <v>3583</v>
      </c>
      <c r="C51" s="74">
        <f t="shared" si="4"/>
        <v>145</v>
      </c>
      <c r="D51" s="73">
        <f t="shared" si="4"/>
        <v>3582</v>
      </c>
      <c r="E51" s="74">
        <f t="shared" si="4"/>
        <v>143</v>
      </c>
      <c r="F51" s="73">
        <f t="shared" si="4"/>
        <v>3552</v>
      </c>
      <c r="G51" s="74">
        <f t="shared" si="4"/>
        <v>139</v>
      </c>
      <c r="H51" s="73">
        <f t="shared" si="4"/>
        <v>3319</v>
      </c>
      <c r="I51" s="74">
        <f t="shared" si="4"/>
        <v>132</v>
      </c>
      <c r="J51" s="73">
        <f t="shared" si="4"/>
        <v>206</v>
      </c>
      <c r="K51" s="75">
        <f t="shared" si="4"/>
        <v>15</v>
      </c>
      <c r="L51" s="73">
        <f t="shared" si="4"/>
        <v>14242</v>
      </c>
      <c r="M51" s="74">
        <f t="shared" si="4"/>
        <v>574</v>
      </c>
      <c r="N51" s="71">
        <f>SUM(N15:N50)</f>
        <v>99</v>
      </c>
      <c r="O51" s="71">
        <f aca="true" t="shared" si="5" ref="O51:U51">SUM(O15:O50)</f>
        <v>6</v>
      </c>
      <c r="P51" s="71">
        <f t="shared" si="5"/>
        <v>113</v>
      </c>
      <c r="Q51" s="71">
        <f t="shared" si="5"/>
        <v>12</v>
      </c>
      <c r="R51" s="71">
        <f t="shared" si="5"/>
        <v>156</v>
      </c>
      <c r="S51" s="71">
        <f t="shared" si="5"/>
        <v>11</v>
      </c>
      <c r="T51" s="71">
        <f t="shared" si="5"/>
        <v>149</v>
      </c>
      <c r="U51" s="71">
        <f t="shared" si="5"/>
        <v>12</v>
      </c>
      <c r="V51" s="73">
        <f>SUM(V15:V50)</f>
        <v>517</v>
      </c>
      <c r="W51" s="75">
        <f>SUM(W15:W50)</f>
        <v>41</v>
      </c>
      <c r="X51" s="76">
        <f>SUM(X25:X50)</f>
        <v>23</v>
      </c>
      <c r="Y51" s="77">
        <f>SUM(Y25:Y50)</f>
        <v>2</v>
      </c>
      <c r="Z51" s="76">
        <f>SUM(Z13:Z50)</f>
        <v>75</v>
      </c>
      <c r="AA51" s="76">
        <f>SUM(AA13:AA50)</f>
        <v>4</v>
      </c>
      <c r="AB51" s="71">
        <f>SUM(AB13:AB50)</f>
        <v>14857</v>
      </c>
      <c r="AC51" s="74">
        <f>SUM(AC13:AC50)</f>
        <v>621</v>
      </c>
    </row>
    <row r="52" ht="15">
      <c r="A52" s="111" t="s">
        <v>115</v>
      </c>
    </row>
    <row r="53" spans="1:17" ht="15">
      <c r="A53" s="103" t="s">
        <v>114</v>
      </c>
      <c r="B53" s="1"/>
      <c r="C53" s="1"/>
      <c r="D53" s="1"/>
      <c r="E53" s="1"/>
      <c r="F53" s="1"/>
      <c r="G53" s="1"/>
      <c r="H53" s="1"/>
      <c r="I53" s="1"/>
      <c r="J53" s="1"/>
      <c r="K53" s="185" t="s">
        <v>120</v>
      </c>
      <c r="L53" s="186"/>
      <c r="M53" s="186"/>
      <c r="N53" s="186"/>
      <c r="O53" s="186"/>
      <c r="P53" s="186"/>
      <c r="Q53" s="70"/>
    </row>
    <row r="54" ht="15">
      <c r="A54" s="106" t="s">
        <v>118</v>
      </c>
    </row>
    <row r="55" ht="15">
      <c r="A55" s="111"/>
    </row>
  </sheetData>
  <sheetProtection/>
  <mergeCells count="12">
    <mergeCell ref="AB11:AC11"/>
    <mergeCell ref="B7:AC7"/>
    <mergeCell ref="A8:B8"/>
    <mergeCell ref="D8:T8"/>
    <mergeCell ref="B11:K11"/>
    <mergeCell ref="L11:M11"/>
    <mergeCell ref="N11:U11"/>
    <mergeCell ref="A11:A12"/>
    <mergeCell ref="G2:X4"/>
    <mergeCell ref="X11:Y11"/>
    <mergeCell ref="Z11:AA11"/>
    <mergeCell ref="V11:W1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LE GUAY</dc:creator>
  <cp:keywords/>
  <dc:description/>
  <cp:lastModifiedBy>SE UNSA 24</cp:lastModifiedBy>
  <cp:lastPrinted>2019-01-28T13:57:19Z</cp:lastPrinted>
  <dcterms:created xsi:type="dcterms:W3CDTF">2013-01-24T13:06:59Z</dcterms:created>
  <dcterms:modified xsi:type="dcterms:W3CDTF">2019-02-05T08:04:55Z</dcterms:modified>
  <cp:category/>
  <cp:version/>
  <cp:contentType/>
  <cp:contentStatus/>
</cp:coreProperties>
</file>