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DGH" sheetId="1" r:id="rId1"/>
    <sheet name="Effectifs" sheetId="2" r:id="rId2"/>
  </sheets>
  <definedNames>
    <definedName name="_xlnm.Print_Area" localSheetId="0">'DGH'!$A$1:$Q$19</definedName>
    <definedName name="_xlnm.Print_Area" localSheetId="1">'Effectifs'!$A$1:$Q$51</definedName>
  </definedNames>
  <calcPr fullCalcOnLoad="1"/>
</workbook>
</file>

<file path=xl/sharedStrings.xml><?xml version="1.0" encoding="utf-8"?>
<sst xmlns="http://schemas.openxmlformats.org/spreadsheetml/2006/main" count="87" uniqueCount="69">
  <si>
    <t>LYCÉES GÉNÉRAUX ET TECHNOLOGIQUES</t>
  </si>
  <si>
    <t>CPGE</t>
  </si>
  <si>
    <t>Mise à niv. Ciné-audio</t>
  </si>
  <si>
    <t>BTS</t>
  </si>
  <si>
    <t>DTS</t>
  </si>
  <si>
    <t>MC Ecole de Police</t>
  </si>
  <si>
    <t>ETABLISSEMENT</t>
  </si>
  <si>
    <t>ULIS</t>
  </si>
  <si>
    <t>2nde</t>
  </si>
  <si>
    <t>1ère Gén</t>
  </si>
  <si>
    <t>1ère Tech</t>
  </si>
  <si>
    <t>Term Gén</t>
  </si>
  <si>
    <t>Term Tech</t>
  </si>
  <si>
    <t>1ère</t>
  </si>
  <si>
    <r>
      <t>2nde</t>
    </r>
    <r>
      <rPr>
        <sz val="10"/>
        <color indexed="9"/>
        <rFont val="Arial"/>
        <family val="2"/>
      </rPr>
      <t>2</t>
    </r>
  </si>
  <si>
    <t>Colonne1</t>
  </si>
  <si>
    <r>
      <t>1ère</t>
    </r>
    <r>
      <rPr>
        <sz val="10"/>
        <color indexed="9"/>
        <rFont val="Arial"/>
        <family val="2"/>
      </rPr>
      <t>2</t>
    </r>
  </si>
  <si>
    <r>
      <t>2nde</t>
    </r>
    <r>
      <rPr>
        <sz val="10"/>
        <color indexed="9"/>
        <rFont val="Arial"/>
        <family val="2"/>
      </rPr>
      <t>3</t>
    </r>
  </si>
  <si>
    <r>
      <t>1ère</t>
    </r>
    <r>
      <rPr>
        <sz val="10"/>
        <color indexed="9"/>
        <rFont val="Arial"/>
        <family val="2"/>
      </rPr>
      <t>3</t>
    </r>
  </si>
  <si>
    <r>
      <t>2nde</t>
    </r>
    <r>
      <rPr>
        <sz val="10"/>
        <color indexed="9"/>
        <rFont val="Arial"/>
        <family val="2"/>
      </rPr>
      <t>4</t>
    </r>
  </si>
  <si>
    <t>3ème</t>
  </si>
  <si>
    <t>Colonne16</t>
  </si>
  <si>
    <t>Effectifs</t>
  </si>
  <si>
    <t>TOTAL GENERAL PREVISIONS 2019</t>
  </si>
  <si>
    <t>TOTAL GENERAL CONSTAT 2018</t>
  </si>
  <si>
    <t>Ecarts R2019/R2018 :</t>
  </si>
  <si>
    <t xml:space="preserve">Total </t>
  </si>
  <si>
    <t>Etablissement</t>
  </si>
  <si>
    <t xml:space="preserve">DGH </t>
  </si>
  <si>
    <t>HP</t>
  </si>
  <si>
    <t>HSA</t>
  </si>
  <si>
    <t xml:space="preserve">% HSA </t>
  </si>
  <si>
    <t xml:space="preserve">IMP </t>
  </si>
  <si>
    <t>TOTAL</t>
  </si>
  <si>
    <t>BERGERAC Maine de Biran</t>
  </si>
  <si>
    <t>EXCIDEUIL Giraut de Borneil</t>
  </si>
  <si>
    <t>NONTRON Alcide Dusolier</t>
  </si>
  <si>
    <t>PÉRIGUEUX Bertran de Born</t>
  </si>
  <si>
    <t>PÉRIGUEUX Jay de Beaufort</t>
  </si>
  <si>
    <t>RIBÉRAC Arnaut Daniel</t>
  </si>
  <si>
    <t>SARLAT Pré de Cordy</t>
  </si>
  <si>
    <t>TERRASSON Saint-Exupéry</t>
  </si>
  <si>
    <t>DGH NOTIFIÉE JANVIER 2018</t>
  </si>
  <si>
    <t>PROJET DE DGH 2019</t>
  </si>
  <si>
    <t>PROJET DE DGH RENTREE SCOLAIRE 2019</t>
  </si>
  <si>
    <t>DSM2</t>
  </si>
  <si>
    <t>LYCEES GENERAUX ET TECHNOLOGIQUES</t>
  </si>
  <si>
    <t>Mis à jour le 22/01/19</t>
  </si>
  <si>
    <t>Dont marge supplémentaire</t>
  </si>
  <si>
    <t>Prév. eff.</t>
  </si>
  <si>
    <r>
      <rPr>
        <u val="single"/>
        <sz val="8"/>
        <rFont val="Arial"/>
        <family val="2"/>
      </rPr>
      <t>Nb</t>
    </r>
    <r>
      <rPr>
        <sz val="8"/>
        <rFont val="Arial"/>
        <family val="2"/>
      </rPr>
      <t xml:space="preserve"> : Cet écart divisionnaire est dû à l'ouverture de divisions à la rentrée 2018 sur la marge des établissements. </t>
    </r>
  </si>
  <si>
    <t xml:space="preserve">PRÉVISIONS D'EFFECTIFS RENTREE SCOLAIRE 2019 </t>
  </si>
  <si>
    <t xml:space="preserve">BERGERAC Maine de Biran </t>
  </si>
  <si>
    <t>Constat 2018</t>
  </si>
  <si>
    <t xml:space="preserve">EXCIDEUIL Giraut de Borneil </t>
  </si>
  <si>
    <t xml:space="preserve">NONTRON Alcide Dusolier </t>
  </si>
  <si>
    <t xml:space="preserve">PÉRIGUEUX Albert Claveille </t>
  </si>
  <si>
    <t xml:space="preserve">PÉRIGUEUX Bertran de Born </t>
  </si>
  <si>
    <t xml:space="preserve">PÉRIGUEUX Jay de Beaufort </t>
  </si>
  <si>
    <t xml:space="preserve">PÉRIGUEUX Laure Gatet </t>
  </si>
  <si>
    <t xml:space="preserve">RIBÉRAC Arnaut Daniel </t>
  </si>
  <si>
    <t xml:space="preserve">SARLAT Pré de Cordy </t>
  </si>
  <si>
    <t xml:space="preserve">TERRASSON St Exupéry </t>
  </si>
  <si>
    <t>PÉRIGUEUX Albert Claveille</t>
  </si>
  <si>
    <t>PÉRIGUEUX Laure Gatet</t>
  </si>
  <si>
    <t>NB : En jaune, les dotations ajustées</t>
  </si>
  <si>
    <t>Mis à jour le 30/01/19</t>
  </si>
  <si>
    <t>CTSD moyens 2nd degré du 4 février 2019</t>
  </si>
  <si>
    <t>Mis à jour le 31/01/19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</si>
</sst>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 val="single"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Arial"/>
      <family val="2"/>
    </font>
    <font>
      <sz val="10"/>
      <name val="Candar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36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1499900072813034"/>
      <name val="Arial"/>
      <family val="2"/>
    </font>
    <font>
      <b/>
      <sz val="14"/>
      <color theme="7" tint="-0.24997000396251678"/>
      <name val="Arial"/>
      <family val="2"/>
    </font>
    <font>
      <sz val="10"/>
      <color theme="5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3" fillId="0" borderId="0">
      <alignment/>
      <protection/>
    </xf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56" fillId="33" borderId="18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1" xfId="0" applyNumberFormat="1" applyFont="1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1" fontId="6" fillId="33" borderId="23" xfId="0" applyNumberFormat="1" applyFont="1" applyFill="1" applyBorder="1" applyAlignment="1">
      <alignment horizontal="center"/>
    </xf>
    <xf numFmtId="1" fontId="6" fillId="33" borderId="22" xfId="0" applyNumberFormat="1" applyFont="1" applyFill="1" applyBorder="1" applyAlignment="1">
      <alignment horizontal="center"/>
    </xf>
    <xf numFmtId="1" fontId="6" fillId="33" borderId="24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33" borderId="25" xfId="0" applyNumberFormat="1" applyFont="1" applyFill="1" applyBorder="1" applyAlignment="1">
      <alignment horizontal="center"/>
    </xf>
    <xf numFmtId="1" fontId="6" fillId="33" borderId="2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26" xfId="0" applyFont="1" applyBorder="1" applyAlignment="1">
      <alignment horizontal="left"/>
    </xf>
    <xf numFmtId="0" fontId="10" fillId="33" borderId="27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10" fillId="33" borderId="30" xfId="0" applyNumberFormat="1" applyFont="1" applyFill="1" applyBorder="1" applyAlignment="1">
      <alignment horizontal="center"/>
    </xf>
    <xf numFmtId="1" fontId="10" fillId="33" borderId="29" xfId="0" applyNumberFormat="1" applyFont="1" applyFill="1" applyBorder="1" applyAlignment="1">
      <alignment horizontal="center"/>
    </xf>
    <xf numFmtId="1" fontId="10" fillId="33" borderId="31" xfId="0" applyNumberFormat="1" applyFont="1" applyFill="1" applyBorder="1" applyAlignment="1">
      <alignment horizontal="center"/>
    </xf>
    <xf numFmtId="1" fontId="10" fillId="0" borderId="32" xfId="0" applyNumberFormat="1" applyFont="1" applyFill="1" applyBorder="1" applyAlignment="1">
      <alignment horizontal="center"/>
    </xf>
    <xf numFmtId="1" fontId="10" fillId="0" borderId="33" xfId="0" applyNumberFormat="1" applyFont="1" applyFill="1" applyBorder="1" applyAlignment="1">
      <alignment horizontal="center"/>
    </xf>
    <xf numFmtId="1" fontId="10" fillId="33" borderId="0" xfId="0" applyNumberFormat="1" applyFont="1" applyFill="1" applyBorder="1" applyAlignment="1">
      <alignment horizontal="center"/>
    </xf>
    <xf numFmtId="1" fontId="10" fillId="33" borderId="34" xfId="0" applyNumberFormat="1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6" fillId="33" borderId="36" xfId="0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10" fillId="33" borderId="36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38" xfId="0" applyNumberFormat="1" applyFont="1" applyBorder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1" fontId="6" fillId="33" borderId="37" xfId="0" applyNumberFormat="1" applyFont="1" applyFill="1" applyBorder="1" applyAlignment="1">
      <alignment horizontal="center"/>
    </xf>
    <xf numFmtId="1" fontId="6" fillId="33" borderId="38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1" fontId="10" fillId="33" borderId="37" xfId="0" applyNumberFormat="1" applyFont="1" applyFill="1" applyBorder="1" applyAlignment="1">
      <alignment horizontal="center"/>
    </xf>
    <xf numFmtId="1" fontId="10" fillId="33" borderId="38" xfId="0" applyNumberFormat="1" applyFont="1" applyFill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1" fontId="6" fillId="33" borderId="39" xfId="0" applyNumberFormat="1" applyFont="1" applyFill="1" applyBorder="1" applyAlignment="1">
      <alignment horizontal="center"/>
    </xf>
    <xf numFmtId="1" fontId="6" fillId="33" borderId="40" xfId="0" applyNumberFormat="1" applyFont="1" applyFill="1" applyBorder="1" applyAlignment="1">
      <alignment horizontal="center"/>
    </xf>
    <xf numFmtId="1" fontId="6" fillId="0" borderId="36" xfId="0" applyNumberFormat="1" applyFont="1" applyFill="1" applyBorder="1" applyAlignment="1">
      <alignment horizontal="center"/>
    </xf>
    <xf numFmtId="1" fontId="6" fillId="0" borderId="38" xfId="0" applyNumberFormat="1" applyFont="1" applyFill="1" applyBorder="1" applyAlignment="1">
      <alignment horizontal="center"/>
    </xf>
    <xf numFmtId="1" fontId="6" fillId="33" borderId="35" xfId="0" applyNumberFormat="1" applyFont="1" applyFill="1" applyBorder="1" applyAlignment="1">
      <alignment horizontal="center"/>
    </xf>
    <xf numFmtId="1" fontId="10" fillId="0" borderId="36" xfId="0" applyNumberFormat="1" applyFont="1" applyBorder="1" applyAlignment="1">
      <alignment horizontal="center"/>
    </xf>
    <xf numFmtId="1" fontId="10" fillId="33" borderId="39" xfId="0" applyNumberFormat="1" applyFont="1" applyFill="1" applyBorder="1" applyAlignment="1">
      <alignment horizontal="center"/>
    </xf>
    <xf numFmtId="1" fontId="10" fillId="33" borderId="40" xfId="0" applyNumberFormat="1" applyFont="1" applyFill="1" applyBorder="1" applyAlignment="1">
      <alignment horizontal="center"/>
    </xf>
    <xf numFmtId="1" fontId="10" fillId="0" borderId="36" xfId="0" applyNumberFormat="1" applyFont="1" applyFill="1" applyBorder="1" applyAlignment="1">
      <alignment horizontal="center"/>
    </xf>
    <xf numFmtId="1" fontId="10" fillId="0" borderId="38" xfId="0" applyNumberFormat="1" applyFont="1" applyFill="1" applyBorder="1" applyAlignment="1">
      <alignment horizontal="center"/>
    </xf>
    <xf numFmtId="1" fontId="10" fillId="33" borderId="35" xfId="0" applyNumberFormat="1" applyFont="1" applyFill="1" applyBorder="1" applyAlignment="1">
      <alignment horizontal="center"/>
    </xf>
    <xf numFmtId="1" fontId="6" fillId="0" borderId="39" xfId="0" applyNumberFormat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1" fontId="10" fillId="0" borderId="39" xfId="0" applyNumberFormat="1" applyFont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1" fontId="6" fillId="33" borderId="36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42" xfId="0" applyFont="1" applyBorder="1" applyAlignment="1">
      <alignment horizontal="left"/>
    </xf>
    <xf numFmtId="0" fontId="10" fillId="33" borderId="43" xfId="0" applyFont="1" applyFill="1" applyBorder="1" applyAlignment="1">
      <alignment horizontal="center"/>
    </xf>
    <xf numFmtId="1" fontId="10" fillId="33" borderId="36" xfId="0" applyNumberFormat="1" applyFont="1" applyFill="1" applyBorder="1" applyAlignment="1">
      <alignment horizontal="center"/>
    </xf>
    <xf numFmtId="0" fontId="6" fillId="0" borderId="42" xfId="0" applyFont="1" applyBorder="1" applyAlignment="1">
      <alignment horizontal="left"/>
    </xf>
    <xf numFmtId="0" fontId="6" fillId="33" borderId="43" xfId="0" applyFont="1" applyFill="1" applyBorder="1" applyAlignment="1">
      <alignment horizontal="center"/>
    </xf>
    <xf numFmtId="1" fontId="6" fillId="0" borderId="40" xfId="0" applyNumberFormat="1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1" fontId="10" fillId="0" borderId="44" xfId="0" applyNumberFormat="1" applyFont="1" applyBorder="1" applyAlignment="1">
      <alignment horizontal="center"/>
    </xf>
    <xf numFmtId="1" fontId="10" fillId="0" borderId="45" xfId="0" applyNumberFormat="1" applyFont="1" applyBorder="1" applyAlignment="1">
      <alignment horizontal="center"/>
    </xf>
    <xf numFmtId="1" fontId="10" fillId="33" borderId="46" xfId="0" applyNumberFormat="1" applyFont="1" applyFill="1" applyBorder="1" applyAlignment="1">
      <alignment horizontal="center"/>
    </xf>
    <xf numFmtId="1" fontId="10" fillId="33" borderId="45" xfId="0" applyNumberFormat="1" applyFont="1" applyFill="1" applyBorder="1" applyAlignment="1">
      <alignment horizontal="center"/>
    </xf>
    <xf numFmtId="1" fontId="10" fillId="0" borderId="47" xfId="0" applyNumberFormat="1" applyFont="1" applyFill="1" applyBorder="1" applyAlignment="1">
      <alignment horizontal="center"/>
    </xf>
    <xf numFmtId="1" fontId="10" fillId="0" borderId="43" xfId="0" applyNumberFormat="1" applyFont="1" applyFill="1" applyBorder="1" applyAlignment="1">
      <alignment horizontal="center"/>
    </xf>
    <xf numFmtId="1" fontId="10" fillId="0" borderId="45" xfId="0" applyNumberFormat="1" applyFont="1" applyFill="1" applyBorder="1" applyAlignment="1">
      <alignment horizontal="center"/>
    </xf>
    <xf numFmtId="1" fontId="10" fillId="33" borderId="42" xfId="0" applyNumberFormat="1" applyFont="1" applyFill="1" applyBorder="1" applyAlignment="1">
      <alignment horizontal="center"/>
    </xf>
    <xf numFmtId="1" fontId="10" fillId="33" borderId="44" xfId="0" applyNumberFormat="1" applyFont="1" applyFill="1" applyBorder="1" applyAlignment="1">
      <alignment horizontal="center"/>
    </xf>
    <xf numFmtId="0" fontId="10" fillId="33" borderId="47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33" borderId="32" xfId="0" applyFont="1" applyFill="1" applyBorder="1" applyAlignment="1">
      <alignment horizontal="center"/>
    </xf>
    <xf numFmtId="1" fontId="10" fillId="0" borderId="34" xfId="0" applyNumberFormat="1" applyFont="1" applyBorder="1" applyAlignment="1">
      <alignment horizontal="center"/>
    </xf>
    <xf numFmtId="1" fontId="10" fillId="33" borderId="33" xfId="0" applyNumberFormat="1" applyFont="1" applyFill="1" applyBorder="1" applyAlignment="1">
      <alignment horizontal="center"/>
    </xf>
    <xf numFmtId="1" fontId="10" fillId="33" borderId="41" xfId="0" applyNumberFormat="1" applyFont="1" applyFill="1" applyBorder="1" applyAlignment="1">
      <alignment horizontal="center"/>
    </xf>
    <xf numFmtId="1" fontId="10" fillId="33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25" borderId="48" xfId="0" applyFont="1" applyFill="1" applyBorder="1" applyAlignment="1">
      <alignment horizontal="left"/>
    </xf>
    <xf numFmtId="0" fontId="6" fillId="25" borderId="48" xfId="0" applyFont="1" applyFill="1" applyBorder="1" applyAlignment="1">
      <alignment horizontal="center"/>
    </xf>
    <xf numFmtId="0" fontId="6" fillId="25" borderId="49" xfId="0" applyFont="1" applyFill="1" applyBorder="1" applyAlignment="1">
      <alignment horizontal="center"/>
    </xf>
    <xf numFmtId="0" fontId="6" fillId="25" borderId="50" xfId="0" applyFont="1" applyFill="1" applyBorder="1" applyAlignment="1">
      <alignment horizontal="center"/>
    </xf>
    <xf numFmtId="0" fontId="6" fillId="25" borderId="51" xfId="0" applyFont="1" applyFill="1" applyBorder="1" applyAlignment="1">
      <alignment horizontal="center"/>
    </xf>
    <xf numFmtId="1" fontId="6" fillId="25" borderId="52" xfId="0" applyNumberFormat="1" applyFont="1" applyFill="1" applyBorder="1" applyAlignment="1">
      <alignment horizontal="center"/>
    </xf>
    <xf numFmtId="1" fontId="6" fillId="25" borderId="48" xfId="0" applyNumberFormat="1" applyFont="1" applyFill="1" applyBorder="1" applyAlignment="1">
      <alignment horizontal="center"/>
    </xf>
    <xf numFmtId="1" fontId="6" fillId="25" borderId="51" xfId="0" applyNumberFormat="1" applyFont="1" applyFill="1" applyBorder="1" applyAlignment="1">
      <alignment horizontal="center"/>
    </xf>
    <xf numFmtId="0" fontId="6" fillId="25" borderId="52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0" fontId="11" fillId="6" borderId="11" xfId="0" applyFont="1" applyFill="1" applyBorder="1" applyAlignment="1">
      <alignment horizontal="center"/>
    </xf>
    <xf numFmtId="0" fontId="11" fillId="6" borderId="15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6" xfId="0" applyFont="1" applyFill="1" applyBorder="1" applyAlignment="1">
      <alignment horizontal="center"/>
    </xf>
    <xf numFmtId="1" fontId="11" fillId="6" borderId="53" xfId="0" applyNumberFormat="1" applyFont="1" applyFill="1" applyBorder="1" applyAlignment="1">
      <alignment horizontal="center"/>
    </xf>
    <xf numFmtId="1" fontId="11" fillId="6" borderId="11" xfId="0" applyNumberFormat="1" applyFont="1" applyFill="1" applyBorder="1" applyAlignment="1">
      <alignment horizontal="center"/>
    </xf>
    <xf numFmtId="1" fontId="11" fillId="6" borderId="16" xfId="0" applyNumberFormat="1" applyFont="1" applyFill="1" applyBorder="1" applyAlignment="1">
      <alignment horizontal="center"/>
    </xf>
    <xf numFmtId="0" fontId="11" fillId="6" borderId="5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" fontId="2" fillId="33" borderId="17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13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5" fillId="25" borderId="52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2" fontId="3" fillId="0" borderId="5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2" fontId="3" fillId="0" borderId="55" xfId="0" applyNumberFormat="1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164" fontId="3" fillId="0" borderId="44" xfId="0" applyNumberFormat="1" applyFont="1" applyFill="1" applyBorder="1" applyAlignment="1">
      <alignment horizontal="center"/>
    </xf>
    <xf numFmtId="2" fontId="3" fillId="0" borderId="56" xfId="0" applyNumberFormat="1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0" fontId="16" fillId="0" borderId="0" xfId="44" applyFont="1" applyFill="1" applyBorder="1">
      <alignment/>
      <protection/>
    </xf>
    <xf numFmtId="0" fontId="16" fillId="0" borderId="0" xfId="0" applyFont="1" applyBorder="1" applyAlignment="1">
      <alignment/>
    </xf>
    <xf numFmtId="43" fontId="16" fillId="34" borderId="0" xfId="46" applyFont="1" applyFill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3" fillId="35" borderId="0" xfId="44" applyFont="1" applyFill="1" applyBorder="1">
      <alignment/>
      <protection/>
    </xf>
    <xf numFmtId="0" fontId="17" fillId="35" borderId="25" xfId="0" applyFont="1" applyFill="1" applyBorder="1" applyAlignment="1">
      <alignment horizontal="center" vertical="center" wrapText="1"/>
    </xf>
    <xf numFmtId="2" fontId="3" fillId="35" borderId="0" xfId="0" applyNumberFormat="1" applyFont="1" applyFill="1" applyBorder="1" applyAlignment="1">
      <alignment horizontal="center"/>
    </xf>
    <xf numFmtId="2" fontId="3" fillId="35" borderId="35" xfId="0" applyNumberFormat="1" applyFont="1" applyFill="1" applyBorder="1" applyAlignment="1">
      <alignment horizontal="center"/>
    </xf>
    <xf numFmtId="2" fontId="3" fillId="35" borderId="42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7" fillId="35" borderId="0" xfId="0" applyFont="1" applyFill="1" applyBorder="1" applyAlignment="1">
      <alignment horizontal="left" vertical="center" wrapText="1"/>
    </xf>
    <xf numFmtId="0" fontId="3" fillId="35" borderId="0" xfId="44" applyFont="1" applyFill="1" applyBorder="1" applyAlignment="1">
      <alignment vertical="center"/>
      <protection/>
    </xf>
    <xf numFmtId="0" fontId="6" fillId="33" borderId="57" xfId="44" applyFont="1" applyFill="1" applyBorder="1" applyAlignment="1">
      <alignment horizontal="center" vertical="center"/>
      <protection/>
    </xf>
    <xf numFmtId="0" fontId="17" fillId="33" borderId="49" xfId="0" applyFont="1" applyFill="1" applyBorder="1" applyAlignment="1">
      <alignment horizontal="center" vertical="center"/>
    </xf>
    <xf numFmtId="0" fontId="18" fillId="33" borderId="49" xfId="0" applyFont="1" applyFill="1" applyBorder="1" applyAlignment="1">
      <alignment horizontal="center" vertical="center" wrapText="1" shrinkToFit="1"/>
    </xf>
    <xf numFmtId="0" fontId="6" fillId="33" borderId="58" xfId="44" applyFont="1" applyFill="1" applyBorder="1" applyAlignment="1">
      <alignment horizontal="center" vertical="center"/>
      <protection/>
    </xf>
    <xf numFmtId="0" fontId="6" fillId="35" borderId="59" xfId="44" applyFont="1" applyFill="1" applyBorder="1" applyAlignment="1">
      <alignment horizontal="center" vertical="center"/>
      <protection/>
    </xf>
    <xf numFmtId="2" fontId="5" fillId="35" borderId="12" xfId="44" applyNumberFormat="1" applyFont="1" applyFill="1" applyBorder="1" applyAlignment="1">
      <alignment horizontal="center"/>
      <protection/>
    </xf>
    <xf numFmtId="0" fontId="5" fillId="35" borderId="11" xfId="44" applyFont="1" applyFill="1" applyBorder="1">
      <alignment/>
      <protection/>
    </xf>
    <xf numFmtId="0" fontId="3" fillId="8" borderId="60" xfId="44" applyFont="1" applyFill="1" applyBorder="1">
      <alignment/>
      <protection/>
    </xf>
    <xf numFmtId="0" fontId="3" fillId="8" borderId="61" xfId="44" applyFont="1" applyFill="1" applyBorder="1">
      <alignment/>
      <protection/>
    </xf>
    <xf numFmtId="0" fontId="3" fillId="8" borderId="62" xfId="44" applyFont="1" applyFill="1" applyBorder="1">
      <alignment/>
      <protection/>
    </xf>
    <xf numFmtId="0" fontId="3" fillId="0" borderId="0" xfId="0" applyFont="1" applyAlignment="1">
      <alignment vertical="center"/>
    </xf>
    <xf numFmtId="0" fontId="6" fillId="33" borderId="63" xfId="44" applyFont="1" applyFill="1" applyBorder="1" applyAlignment="1">
      <alignment vertical="center"/>
      <protection/>
    </xf>
    <xf numFmtId="0" fontId="6" fillId="33" borderId="51" xfId="44" applyFont="1" applyFill="1" applyBorder="1" applyAlignment="1">
      <alignment horizontal="center" vertical="center"/>
      <protection/>
    </xf>
    <xf numFmtId="2" fontId="3" fillId="36" borderId="21" xfId="0" applyNumberFormat="1" applyFont="1" applyFill="1" applyBorder="1" applyAlignment="1">
      <alignment horizontal="center"/>
    </xf>
    <xf numFmtId="164" fontId="3" fillId="36" borderId="21" xfId="0" applyNumberFormat="1" applyFont="1" applyFill="1" applyBorder="1" applyAlignment="1">
      <alignment horizontal="center"/>
    </xf>
    <xf numFmtId="2" fontId="3" fillId="36" borderId="37" xfId="0" applyNumberFormat="1" applyFont="1" applyFill="1" applyBorder="1" applyAlignment="1">
      <alignment horizontal="center"/>
    </xf>
    <xf numFmtId="164" fontId="3" fillId="36" borderId="37" xfId="0" applyNumberFormat="1" applyFont="1" applyFill="1" applyBorder="1" applyAlignment="1">
      <alignment horizontal="center"/>
    </xf>
    <xf numFmtId="0" fontId="16" fillId="36" borderId="0" xfId="0" applyFont="1" applyFill="1" applyAlignment="1">
      <alignment/>
    </xf>
    <xf numFmtId="0" fontId="5" fillId="9" borderId="11" xfId="44" applyFont="1" applyFill="1" applyBorder="1">
      <alignment/>
      <protection/>
    </xf>
    <xf numFmtId="1" fontId="5" fillId="9" borderId="17" xfId="44" applyNumberFormat="1" applyFont="1" applyFill="1" applyBorder="1" applyAlignment="1">
      <alignment horizontal="center"/>
      <protection/>
    </xf>
    <xf numFmtId="2" fontId="5" fillId="9" borderId="15" xfId="44" applyNumberFormat="1" applyFont="1" applyFill="1" applyBorder="1" applyAlignment="1">
      <alignment horizontal="center"/>
      <protection/>
    </xf>
    <xf numFmtId="164" fontId="5" fillId="9" borderId="15" xfId="0" applyNumberFormat="1" applyFont="1" applyFill="1" applyBorder="1" applyAlignment="1">
      <alignment horizontal="center"/>
    </xf>
    <xf numFmtId="2" fontId="5" fillId="9" borderId="64" xfId="44" applyNumberFormat="1" applyFont="1" applyFill="1" applyBorder="1" applyAlignment="1">
      <alignment horizontal="center"/>
      <protection/>
    </xf>
    <xf numFmtId="0" fontId="5" fillId="9" borderId="11" xfId="0" applyFont="1" applyFill="1" applyBorder="1" applyAlignment="1">
      <alignment horizontal="center"/>
    </xf>
    <xf numFmtId="2" fontId="5" fillId="9" borderId="15" xfId="0" applyNumberFormat="1" applyFont="1" applyFill="1" applyBorder="1" applyAlignment="1">
      <alignment horizontal="center"/>
    </xf>
    <xf numFmtId="2" fontId="5" fillId="9" borderId="13" xfId="0" applyNumberFormat="1" applyFont="1" applyFill="1" applyBorder="1" applyAlignment="1">
      <alignment horizontal="center"/>
    </xf>
    <xf numFmtId="0" fontId="58" fillId="0" borderId="0" xfId="0" applyFont="1" applyBorder="1" applyAlignment="1">
      <alignment wrapText="1" shrinkToFit="1"/>
    </xf>
    <xf numFmtId="0" fontId="58" fillId="0" borderId="0" xfId="0" applyFont="1" applyBorder="1" applyAlignment="1">
      <alignment wrapText="1"/>
    </xf>
    <xf numFmtId="0" fontId="17" fillId="7" borderId="0" xfId="0" applyFont="1" applyFill="1" applyBorder="1" applyAlignment="1">
      <alignment horizontal="center" vertical="center" wrapText="1"/>
    </xf>
    <xf numFmtId="0" fontId="57" fillId="37" borderId="0" xfId="0" applyFont="1" applyFill="1" applyAlignment="1">
      <alignment horizontal="center" vertical="center"/>
    </xf>
    <xf numFmtId="0" fontId="20" fillId="8" borderId="0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6" xfId="0" applyFont="1" applyFill="1" applyBorder="1" applyAlignment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704850</xdr:colOff>
      <xdr:row>3</xdr:row>
      <xdr:rowOff>152400</xdr:rowOff>
    </xdr:to>
    <xdr:pic>
      <xdr:nvPicPr>
        <xdr:cNvPr id="1" name="Image 1" descr="24_2014_dordog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971550</xdr:colOff>
      <xdr:row>4</xdr:row>
      <xdr:rowOff>200025</xdr:rowOff>
    </xdr:to>
    <xdr:pic>
      <xdr:nvPicPr>
        <xdr:cNvPr id="1" name="Image 1" descr="24_2014_dordog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525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3" displayName="Tableau3" ref="A26:Q46" comment="" totalsRowShown="0">
  <tableColumns count="17">
    <tableColumn id="1" name="ETABLISSEMENT"/>
    <tableColumn id="2" name="ULIS"/>
    <tableColumn id="3" name="2nde"/>
    <tableColumn id="4" name="1ère Gén"/>
    <tableColumn id="5" name="1ère Tech"/>
    <tableColumn id="6" name="Term Gén"/>
    <tableColumn id="7" name="Term Tech"/>
    <tableColumn id="8" name="1ère"/>
    <tableColumn id="9" name="2nde2"/>
    <tableColumn id="10" name="Colonne1"/>
    <tableColumn id="11" name="1ère2"/>
    <tableColumn id="12" name="2nde3"/>
    <tableColumn id="13" name="1ère3"/>
    <tableColumn id="14" name="2nde4"/>
    <tableColumn id="15" name="3ème"/>
    <tableColumn id="16" name="Colonne16"/>
    <tableColumn id="17" name="Effectifs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PageLayoutView="0" workbookViewId="0" topLeftCell="A1">
      <selection activeCell="M23" sqref="M23"/>
    </sheetView>
  </sheetViews>
  <sheetFormatPr defaultColWidth="11.421875" defaultRowHeight="15"/>
  <cols>
    <col min="1" max="1" width="25.140625" style="174" customWidth="1"/>
    <col min="2" max="2" width="0.85546875" style="174" customWidth="1"/>
    <col min="3" max="3" width="9.140625" style="174" bestFit="1" customWidth="1"/>
    <col min="4" max="4" width="9.57421875" style="174" bestFit="1" customWidth="1"/>
    <col min="5" max="5" width="13.28125" style="174" customWidth="1"/>
    <col min="6" max="6" width="9.57421875" style="174" bestFit="1" customWidth="1"/>
    <col min="7" max="7" width="7.28125" style="174" bestFit="1" customWidth="1"/>
    <col min="8" max="8" width="7.8515625" style="174" bestFit="1" customWidth="1"/>
    <col min="9" max="9" width="7.28125" style="174" bestFit="1" customWidth="1"/>
    <col min="10" max="10" width="0.9921875" style="174" customWidth="1"/>
    <col min="11" max="11" width="9.140625" style="174" bestFit="1" customWidth="1"/>
    <col min="12" max="12" width="9.57421875" style="174" bestFit="1" customWidth="1"/>
    <col min="13" max="13" width="13.28125" style="174" customWidth="1"/>
    <col min="14" max="14" width="9.57421875" style="174" bestFit="1" customWidth="1"/>
    <col min="15" max="15" width="8.28125" style="174" customWidth="1"/>
    <col min="16" max="16" width="7.8515625" style="174" bestFit="1" customWidth="1"/>
    <col min="17" max="17" width="11.57421875" style="174" bestFit="1" customWidth="1"/>
    <col min="18" max="16384" width="11.421875" style="174" customWidth="1"/>
  </cols>
  <sheetData>
    <row r="1" spans="1:19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1" customHeight="1">
      <c r="A2" s="173"/>
      <c r="B2" s="173"/>
      <c r="C2" s="245" t="s">
        <v>67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11"/>
      <c r="S2" s="203"/>
    </row>
    <row r="3" spans="1:18" ht="12.75">
      <c r="A3" s="2"/>
      <c r="B3" s="2"/>
      <c r="C3" s="173"/>
      <c r="R3" s="212"/>
    </row>
    <row r="4" spans="1:19" ht="15.75" customHeight="1">
      <c r="A4" s="202"/>
      <c r="B4" s="202"/>
      <c r="C4" s="246" t="s">
        <v>44</v>
      </c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13"/>
      <c r="S4" s="203"/>
    </row>
    <row r="5" spans="1:19" ht="13.5" customHeight="1">
      <c r="A5" s="204" t="s">
        <v>45</v>
      </c>
      <c r="B5" s="204"/>
      <c r="C5" s="244" t="s">
        <v>46</v>
      </c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05"/>
      <c r="S5" s="205"/>
    </row>
    <row r="6" spans="1:10" ht="13.5" thickBot="1">
      <c r="A6" s="173" t="s">
        <v>68</v>
      </c>
      <c r="B6" s="202"/>
      <c r="C6" s="2"/>
      <c r="D6" s="2"/>
      <c r="E6" s="2"/>
      <c r="F6" s="2"/>
      <c r="G6" s="2"/>
      <c r="H6" s="2"/>
      <c r="I6" s="2"/>
      <c r="J6" s="2"/>
    </row>
    <row r="7" spans="1:17" ht="24.75" customHeight="1" thickBot="1">
      <c r="A7" s="175"/>
      <c r="B7" s="214"/>
      <c r="C7" s="247" t="s">
        <v>42</v>
      </c>
      <c r="D7" s="248"/>
      <c r="E7" s="248"/>
      <c r="F7" s="248"/>
      <c r="G7" s="248"/>
      <c r="H7" s="248"/>
      <c r="I7" s="249"/>
      <c r="J7" s="207"/>
      <c r="K7" s="247" t="s">
        <v>43</v>
      </c>
      <c r="L7" s="248"/>
      <c r="M7" s="248"/>
      <c r="N7" s="248"/>
      <c r="O7" s="248"/>
      <c r="P7" s="248"/>
      <c r="Q7" s="249"/>
    </row>
    <row r="8" spans="1:17" ht="34.5" thickBot="1">
      <c r="A8" s="227" t="s">
        <v>27</v>
      </c>
      <c r="B8" s="215"/>
      <c r="C8" s="216" t="s">
        <v>49</v>
      </c>
      <c r="D8" s="217" t="s">
        <v>28</v>
      </c>
      <c r="E8" s="218" t="s">
        <v>48</v>
      </c>
      <c r="F8" s="217" t="s">
        <v>29</v>
      </c>
      <c r="G8" s="217" t="s">
        <v>30</v>
      </c>
      <c r="H8" s="217" t="s">
        <v>31</v>
      </c>
      <c r="I8" s="219" t="s">
        <v>32</v>
      </c>
      <c r="J8" s="220"/>
      <c r="K8" s="216" t="s">
        <v>49</v>
      </c>
      <c r="L8" s="217" t="s">
        <v>28</v>
      </c>
      <c r="M8" s="218" t="s">
        <v>48</v>
      </c>
      <c r="N8" s="217" t="s">
        <v>29</v>
      </c>
      <c r="O8" s="217" t="s">
        <v>30</v>
      </c>
      <c r="P8" s="217" t="s">
        <v>31</v>
      </c>
      <c r="Q8" s="228" t="s">
        <v>32</v>
      </c>
    </row>
    <row r="9" spans="1:17" ht="12.75">
      <c r="A9" s="223" t="s">
        <v>34</v>
      </c>
      <c r="B9" s="206"/>
      <c r="C9" s="176">
        <v>1529</v>
      </c>
      <c r="D9" s="177">
        <f>F9+G9</f>
        <v>2077</v>
      </c>
      <c r="E9" s="177">
        <v>66</v>
      </c>
      <c r="F9" s="177">
        <v>1885</v>
      </c>
      <c r="G9" s="177">
        <v>192</v>
      </c>
      <c r="H9" s="178">
        <f>(G9*100)/D9</f>
        <v>9.244102070293692</v>
      </c>
      <c r="I9" s="179">
        <v>15.5</v>
      </c>
      <c r="J9" s="208"/>
      <c r="K9" s="180">
        <v>1548</v>
      </c>
      <c r="L9" s="229">
        <v>2073.25</v>
      </c>
      <c r="M9" s="229">
        <v>60</v>
      </c>
      <c r="N9" s="229">
        <f>L9-O9</f>
        <v>1855.25</v>
      </c>
      <c r="O9" s="229">
        <v>218</v>
      </c>
      <c r="P9" s="230">
        <f>O9/L9%</f>
        <v>10.514892077655853</v>
      </c>
      <c r="Q9" s="181">
        <v>15.5</v>
      </c>
    </row>
    <row r="10" spans="1:17" ht="12.75">
      <c r="A10" s="224" t="s">
        <v>35</v>
      </c>
      <c r="B10" s="206"/>
      <c r="C10" s="182">
        <v>168</v>
      </c>
      <c r="D10" s="177">
        <f aca="true" t="shared" si="0" ref="D10:D18">F10+G10</f>
        <v>317</v>
      </c>
      <c r="E10" s="183">
        <v>6</v>
      </c>
      <c r="F10" s="183">
        <v>296</v>
      </c>
      <c r="G10" s="183">
        <v>21</v>
      </c>
      <c r="H10" s="184">
        <f aca="true" t="shared" si="1" ref="H10:H19">(G10*100)/D10</f>
        <v>6.624605678233438</v>
      </c>
      <c r="I10" s="185">
        <v>2.5</v>
      </c>
      <c r="J10" s="209"/>
      <c r="K10" s="186">
        <v>192</v>
      </c>
      <c r="L10" s="187">
        <v>358</v>
      </c>
      <c r="M10" s="187">
        <v>8</v>
      </c>
      <c r="N10" s="187">
        <f aca="true" t="shared" si="2" ref="N10:N19">L10-O10</f>
        <v>334</v>
      </c>
      <c r="O10" s="187">
        <v>24</v>
      </c>
      <c r="P10" s="188">
        <f aca="true" t="shared" si="3" ref="P10:P19">O10/L10%</f>
        <v>6.70391061452514</v>
      </c>
      <c r="Q10" s="189">
        <v>2.5</v>
      </c>
    </row>
    <row r="11" spans="1:17" ht="12.75">
      <c r="A11" s="224" t="s">
        <v>36</v>
      </c>
      <c r="B11" s="206"/>
      <c r="C11" s="182">
        <v>298</v>
      </c>
      <c r="D11" s="177">
        <f t="shared" si="0"/>
        <v>456</v>
      </c>
      <c r="E11" s="183">
        <v>54</v>
      </c>
      <c r="F11" s="183">
        <v>427</v>
      </c>
      <c r="G11" s="183">
        <v>29</v>
      </c>
      <c r="H11" s="184">
        <f t="shared" si="1"/>
        <v>6.359649122807017</v>
      </c>
      <c r="I11" s="185">
        <v>7.5</v>
      </c>
      <c r="J11" s="209"/>
      <c r="K11" s="186">
        <v>282</v>
      </c>
      <c r="L11" s="231">
        <v>439.5</v>
      </c>
      <c r="M11" s="231">
        <v>28</v>
      </c>
      <c r="N11" s="231">
        <f t="shared" si="2"/>
        <v>392</v>
      </c>
      <c r="O11" s="231">
        <v>47.5</v>
      </c>
      <c r="P11" s="232">
        <f t="shared" si="3"/>
        <v>10.807736063708761</v>
      </c>
      <c r="Q11" s="189">
        <v>7.5</v>
      </c>
    </row>
    <row r="12" spans="1:17" ht="12.75">
      <c r="A12" s="224" t="s">
        <v>63</v>
      </c>
      <c r="B12" s="206"/>
      <c r="C12" s="182">
        <v>913</v>
      </c>
      <c r="D12" s="177">
        <f t="shared" si="0"/>
        <v>1729</v>
      </c>
      <c r="E12" s="183">
        <v>61</v>
      </c>
      <c r="F12" s="183">
        <v>1574</v>
      </c>
      <c r="G12" s="183">
        <v>155</v>
      </c>
      <c r="H12" s="184">
        <f t="shared" si="1"/>
        <v>8.96471949103528</v>
      </c>
      <c r="I12" s="185">
        <v>9</v>
      </c>
      <c r="J12" s="209"/>
      <c r="K12" s="186">
        <v>940</v>
      </c>
      <c r="L12" s="187">
        <v>1698</v>
      </c>
      <c r="M12" s="187">
        <v>30</v>
      </c>
      <c r="N12" s="187">
        <f t="shared" si="2"/>
        <v>1545</v>
      </c>
      <c r="O12" s="187">
        <v>153</v>
      </c>
      <c r="P12" s="188">
        <f t="shared" si="3"/>
        <v>9.010600706713781</v>
      </c>
      <c r="Q12" s="189">
        <v>9</v>
      </c>
    </row>
    <row r="13" spans="1:17" ht="12.75">
      <c r="A13" s="224" t="s">
        <v>37</v>
      </c>
      <c r="B13" s="206"/>
      <c r="C13" s="190">
        <v>1031</v>
      </c>
      <c r="D13" s="177">
        <f t="shared" si="0"/>
        <v>1419</v>
      </c>
      <c r="E13" s="183">
        <v>13</v>
      </c>
      <c r="F13" s="183">
        <v>1279</v>
      </c>
      <c r="G13" s="183">
        <v>140</v>
      </c>
      <c r="H13" s="184">
        <f t="shared" si="1"/>
        <v>9.866102889358704</v>
      </c>
      <c r="I13" s="185">
        <v>12</v>
      </c>
      <c r="J13" s="209"/>
      <c r="K13" s="186">
        <v>1054</v>
      </c>
      <c r="L13" s="187">
        <v>1408.5</v>
      </c>
      <c r="M13" s="187">
        <v>15</v>
      </c>
      <c r="N13" s="187">
        <f t="shared" si="2"/>
        <v>1269</v>
      </c>
      <c r="O13" s="187">
        <v>139.5</v>
      </c>
      <c r="P13" s="188">
        <f t="shared" si="3"/>
        <v>9.904153354632587</v>
      </c>
      <c r="Q13" s="189">
        <v>12</v>
      </c>
    </row>
    <row r="14" spans="1:17" ht="12.75">
      <c r="A14" s="224" t="s">
        <v>38</v>
      </c>
      <c r="B14" s="206"/>
      <c r="C14" s="182">
        <v>1096</v>
      </c>
      <c r="D14" s="177">
        <f t="shared" si="0"/>
        <v>1553</v>
      </c>
      <c r="E14" s="183">
        <v>35</v>
      </c>
      <c r="F14" s="183">
        <v>1389</v>
      </c>
      <c r="G14" s="183">
        <v>164</v>
      </c>
      <c r="H14" s="184">
        <f t="shared" si="1"/>
        <v>10.56020605280103</v>
      </c>
      <c r="I14" s="185">
        <v>15</v>
      </c>
      <c r="J14" s="209"/>
      <c r="K14" s="186">
        <v>1066</v>
      </c>
      <c r="L14" s="231">
        <v>1524.9</v>
      </c>
      <c r="M14" s="231">
        <v>30.4</v>
      </c>
      <c r="N14" s="231">
        <f t="shared" si="2"/>
        <v>1347.4</v>
      </c>
      <c r="O14" s="231">
        <v>177.5</v>
      </c>
      <c r="P14" s="232">
        <f t="shared" si="3"/>
        <v>11.640107548035937</v>
      </c>
      <c r="Q14" s="189">
        <v>15</v>
      </c>
    </row>
    <row r="15" spans="1:17" ht="12.75">
      <c r="A15" s="224" t="s">
        <v>64</v>
      </c>
      <c r="B15" s="206"/>
      <c r="C15" s="182">
        <v>990</v>
      </c>
      <c r="D15" s="177">
        <f t="shared" si="0"/>
        <v>1411</v>
      </c>
      <c r="E15" s="183">
        <v>89</v>
      </c>
      <c r="F15" s="183">
        <v>1291</v>
      </c>
      <c r="G15" s="183">
        <v>120</v>
      </c>
      <c r="H15" s="184">
        <f t="shared" si="1"/>
        <v>8.504606661941885</v>
      </c>
      <c r="I15" s="185">
        <v>13.5</v>
      </c>
      <c r="J15" s="209"/>
      <c r="K15" s="186">
        <v>971</v>
      </c>
      <c r="L15" s="231">
        <v>1350</v>
      </c>
      <c r="M15" s="231">
        <v>61.5</v>
      </c>
      <c r="N15" s="231">
        <f t="shared" si="2"/>
        <v>1250</v>
      </c>
      <c r="O15" s="231">
        <v>100</v>
      </c>
      <c r="P15" s="232">
        <f t="shared" si="3"/>
        <v>7.407407407407407</v>
      </c>
      <c r="Q15" s="189">
        <v>13.5</v>
      </c>
    </row>
    <row r="16" spans="1:17" ht="12.75">
      <c r="A16" s="224" t="s">
        <v>39</v>
      </c>
      <c r="B16" s="206"/>
      <c r="C16" s="182">
        <v>483</v>
      </c>
      <c r="D16" s="177">
        <f t="shared" si="0"/>
        <v>667</v>
      </c>
      <c r="E16" s="183">
        <v>26</v>
      </c>
      <c r="F16" s="183">
        <v>617</v>
      </c>
      <c r="G16" s="183">
        <v>50</v>
      </c>
      <c r="H16" s="184">
        <f t="shared" si="1"/>
        <v>7.496251874062969</v>
      </c>
      <c r="I16" s="185">
        <v>7.25</v>
      </c>
      <c r="J16" s="209"/>
      <c r="K16" s="186">
        <v>470</v>
      </c>
      <c r="L16" s="231">
        <v>641.5</v>
      </c>
      <c r="M16" s="231">
        <v>26</v>
      </c>
      <c r="N16" s="231">
        <f t="shared" si="2"/>
        <v>588</v>
      </c>
      <c r="O16" s="231">
        <v>53.5</v>
      </c>
      <c r="P16" s="232">
        <f t="shared" si="3"/>
        <v>8.339828526890102</v>
      </c>
      <c r="Q16" s="189">
        <v>7.25</v>
      </c>
    </row>
    <row r="17" spans="1:17" ht="12.75">
      <c r="A17" s="225" t="s">
        <v>40</v>
      </c>
      <c r="B17" s="206"/>
      <c r="C17" s="182">
        <v>830</v>
      </c>
      <c r="D17" s="177">
        <f t="shared" si="0"/>
        <v>1296</v>
      </c>
      <c r="E17" s="183">
        <v>49</v>
      </c>
      <c r="F17" s="183">
        <v>1217</v>
      </c>
      <c r="G17" s="183">
        <v>79</v>
      </c>
      <c r="H17" s="184">
        <f t="shared" si="1"/>
        <v>6.095679012345679</v>
      </c>
      <c r="I17" s="185">
        <v>13</v>
      </c>
      <c r="J17" s="209"/>
      <c r="K17" s="186">
        <v>871</v>
      </c>
      <c r="L17" s="231">
        <v>1320</v>
      </c>
      <c r="M17" s="231">
        <v>6</v>
      </c>
      <c r="N17" s="231">
        <f t="shared" si="2"/>
        <v>1237</v>
      </c>
      <c r="O17" s="231">
        <v>83</v>
      </c>
      <c r="P17" s="232">
        <f t="shared" si="3"/>
        <v>6.287878787878788</v>
      </c>
      <c r="Q17" s="189">
        <v>13</v>
      </c>
    </row>
    <row r="18" spans="1:17" ht="13.5" thickBot="1">
      <c r="A18" s="225" t="s">
        <v>41</v>
      </c>
      <c r="B18" s="206"/>
      <c r="C18" s="191">
        <v>352</v>
      </c>
      <c r="D18" s="177">
        <f t="shared" si="0"/>
        <v>484</v>
      </c>
      <c r="E18" s="192">
        <v>27</v>
      </c>
      <c r="F18" s="192">
        <v>465</v>
      </c>
      <c r="G18" s="192">
        <v>19</v>
      </c>
      <c r="H18" s="193">
        <f t="shared" si="1"/>
        <v>3.925619834710744</v>
      </c>
      <c r="I18" s="194">
        <v>8.5</v>
      </c>
      <c r="J18" s="210"/>
      <c r="K18" s="195">
        <v>352</v>
      </c>
      <c r="L18" s="196">
        <v>497.75</v>
      </c>
      <c r="M18" s="196">
        <v>30.25</v>
      </c>
      <c r="N18" s="196">
        <f t="shared" si="2"/>
        <v>478</v>
      </c>
      <c r="O18" s="196">
        <v>19.75</v>
      </c>
      <c r="P18" s="197">
        <f t="shared" si="3"/>
        <v>3.9678553490708186</v>
      </c>
      <c r="Q18" s="198">
        <v>8.5</v>
      </c>
    </row>
    <row r="19" spans="1:17" ht="15.75" thickBot="1">
      <c r="A19" s="234" t="s">
        <v>33</v>
      </c>
      <c r="B19" s="222"/>
      <c r="C19" s="235">
        <f>SUM(C9:C18)</f>
        <v>7690</v>
      </c>
      <c r="D19" s="236">
        <f>SUM(D9:D18)</f>
        <v>11409</v>
      </c>
      <c r="E19" s="236">
        <f>SUM(E9:E18)</f>
        <v>426</v>
      </c>
      <c r="F19" s="236">
        <f>SUM(F9:F18)</f>
        <v>10440</v>
      </c>
      <c r="G19" s="236">
        <f>SUM(G9:G18)</f>
        <v>969</v>
      </c>
      <c r="H19" s="237">
        <f t="shared" si="1"/>
        <v>8.493294767288983</v>
      </c>
      <c r="I19" s="238">
        <f>SUM(I9:I18)</f>
        <v>103.75</v>
      </c>
      <c r="J19" s="221"/>
      <c r="K19" s="239">
        <f>SUM(K9:K18)</f>
        <v>7746</v>
      </c>
      <c r="L19" s="240">
        <f>SUM(L9:L18)</f>
        <v>11311.4</v>
      </c>
      <c r="M19" s="240">
        <f>SUM(M9:M18)</f>
        <v>295.15</v>
      </c>
      <c r="N19" s="240">
        <f t="shared" si="2"/>
        <v>10295.65</v>
      </c>
      <c r="O19" s="240">
        <f>SUM(O9:O18)</f>
        <v>1015.75</v>
      </c>
      <c r="P19" s="237">
        <f t="shared" si="3"/>
        <v>8.979878706437754</v>
      </c>
      <c r="Q19" s="241">
        <f>SUM(Q9:Q18)</f>
        <v>103.75</v>
      </c>
    </row>
    <row r="20" ht="12.75">
      <c r="K20" s="199"/>
    </row>
    <row r="21" spans="1:13" ht="12.75">
      <c r="A21" s="242"/>
      <c r="B21" s="242"/>
      <c r="C21" s="243"/>
      <c r="D21" s="243"/>
      <c r="E21" s="243"/>
      <c r="F21" s="243"/>
      <c r="G21" s="243"/>
      <c r="H21" s="243"/>
      <c r="I21" s="200"/>
      <c r="J21" s="200"/>
      <c r="K21" s="233" t="s">
        <v>65</v>
      </c>
      <c r="L21" s="233"/>
      <c r="M21" s="233"/>
    </row>
    <row r="27" spans="3:6" ht="12.75">
      <c r="C27" s="200"/>
      <c r="D27" s="200"/>
      <c r="E27" s="200"/>
      <c r="F27" s="200"/>
    </row>
    <row r="28" spans="3:6" ht="12.75">
      <c r="C28" s="200"/>
      <c r="D28" s="201"/>
      <c r="E28" s="201"/>
      <c r="F28" s="200"/>
    </row>
    <row r="29" spans="3:6" ht="12.75">
      <c r="C29" s="200"/>
      <c r="D29" s="200"/>
      <c r="E29" s="200"/>
      <c r="F29" s="200"/>
    </row>
  </sheetData>
  <sheetProtection/>
  <mergeCells count="6">
    <mergeCell ref="A21:H21"/>
    <mergeCell ref="C5:Q5"/>
    <mergeCell ref="C2:Q2"/>
    <mergeCell ref="C4:Q4"/>
    <mergeCell ref="C7:I7"/>
    <mergeCell ref="K7:Q7"/>
  </mergeCells>
  <printOptions/>
  <pageMargins left="0.23622047244094488" right="0.23622047244094488" top="0.3543307086614173" bottom="0.3543307086614173" header="0.31496062992125984" footer="0.31496062992125984"/>
  <pageSetup fitToHeight="1" fitToWidth="1" horizontalDpi="600" verticalDpi="600" orientation="landscape" paperSize="9" scale="89" r:id="rId2"/>
  <ignoredErrors>
    <ignoredError sqref="H19 N19:P1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8"/>
  <sheetViews>
    <sheetView zoomScalePageLayoutView="0" workbookViewId="0" topLeftCell="A1">
      <selection activeCell="C7" sqref="C7"/>
    </sheetView>
  </sheetViews>
  <sheetFormatPr defaultColWidth="11.421875" defaultRowHeight="15"/>
  <cols>
    <col min="1" max="1" width="42.57421875" style="2" bestFit="1" customWidth="1"/>
    <col min="2" max="2" width="8.8515625" style="2" customWidth="1"/>
    <col min="3" max="3" width="7.7109375" style="2" customWidth="1"/>
    <col min="4" max="4" width="9.8515625" style="2" customWidth="1"/>
    <col min="5" max="5" width="14.00390625" style="2" bestFit="1" customWidth="1"/>
    <col min="6" max="7" width="10.57421875" style="2" customWidth="1"/>
    <col min="8" max="8" width="6.421875" style="2" customWidth="1"/>
    <col min="9" max="9" width="7.00390625" style="2" customWidth="1"/>
    <col min="10" max="10" width="9.28125" style="2" customWidth="1"/>
    <col min="11" max="11" width="10.28125" style="2" bestFit="1" customWidth="1"/>
    <col min="12" max="12" width="10.7109375" style="2" bestFit="1" customWidth="1"/>
    <col min="13" max="13" width="10.28125" style="2" bestFit="1" customWidth="1"/>
    <col min="14" max="14" width="10.7109375" style="2" bestFit="1" customWidth="1"/>
    <col min="15" max="15" width="10.00390625" style="2" bestFit="1" customWidth="1"/>
    <col min="16" max="16" width="10.8515625" style="2" customWidth="1"/>
    <col min="17" max="17" width="9.7109375" style="2" customWidth="1"/>
    <col min="18" max="255" width="11.421875" style="2" customWidth="1"/>
    <col min="256" max="16384" width="43.28125" style="2" customWidth="1"/>
  </cols>
  <sheetData>
    <row r="2" spans="2:17" ht="25.5" customHeight="1">
      <c r="B2" s="245" t="s">
        <v>67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</row>
    <row r="3" ht="12.75">
      <c r="B3" s="1"/>
    </row>
    <row r="4" spans="1:17" ht="22.5" customHeight="1">
      <c r="A4" s="173"/>
      <c r="B4" s="251" t="s">
        <v>51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</row>
    <row r="5" spans="2:17" ht="23.25" customHeight="1">
      <c r="B5" s="252" t="s">
        <v>0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</row>
    <row r="6" spans="1:16" ht="12.75">
      <c r="A6" s="226" t="s">
        <v>45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" customHeight="1">
      <c r="A7" s="173" t="s">
        <v>66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spans="1:16" ht="12.75" hidden="1">
      <c r="A23" s="173" t="s">
        <v>47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3:16" ht="13.5" thickBo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25" s="15" customFormat="1" ht="45" customHeight="1" thickBot="1">
      <c r="A25" s="5"/>
      <c r="B25" s="6"/>
      <c r="C25" s="7"/>
      <c r="D25" s="8"/>
      <c r="E25" s="8"/>
      <c r="F25" s="8"/>
      <c r="G25" s="9"/>
      <c r="H25" s="253" t="s">
        <v>1</v>
      </c>
      <c r="I25" s="254"/>
      <c r="J25" s="10" t="s">
        <v>2</v>
      </c>
      <c r="K25" s="253" t="s">
        <v>3</v>
      </c>
      <c r="L25" s="254"/>
      <c r="M25" s="253" t="s">
        <v>4</v>
      </c>
      <c r="N25" s="255"/>
      <c r="O25" s="255"/>
      <c r="P25" s="10" t="s">
        <v>5</v>
      </c>
      <c r="Q25" s="167" t="s">
        <v>26</v>
      </c>
      <c r="R25" s="11"/>
      <c r="S25" s="12"/>
      <c r="T25" s="13"/>
      <c r="U25" s="13"/>
      <c r="V25" s="14"/>
      <c r="W25" s="14"/>
      <c r="X25" s="14"/>
      <c r="Y25" s="14"/>
    </row>
    <row r="26" spans="1:25" s="15" customFormat="1" ht="36.75" customHeight="1" thickBot="1">
      <c r="A26" s="16" t="s">
        <v>6</v>
      </c>
      <c r="B26" s="16" t="s">
        <v>7</v>
      </c>
      <c r="C26" s="16" t="s">
        <v>8</v>
      </c>
      <c r="D26" s="17" t="s">
        <v>9</v>
      </c>
      <c r="E26" s="17" t="s">
        <v>10</v>
      </c>
      <c r="F26" s="17" t="s">
        <v>11</v>
      </c>
      <c r="G26" s="18" t="s">
        <v>12</v>
      </c>
      <c r="H26" s="19" t="s">
        <v>13</v>
      </c>
      <c r="I26" s="18" t="s">
        <v>14</v>
      </c>
      <c r="J26" s="20" t="s">
        <v>15</v>
      </c>
      <c r="K26" s="16" t="s">
        <v>16</v>
      </c>
      <c r="L26" s="18" t="s">
        <v>17</v>
      </c>
      <c r="M26" s="21" t="s">
        <v>18</v>
      </c>
      <c r="N26" s="17" t="s">
        <v>19</v>
      </c>
      <c r="O26" s="21" t="s">
        <v>20</v>
      </c>
      <c r="P26" s="20" t="s">
        <v>21</v>
      </c>
      <c r="Q26" s="168" t="s">
        <v>22</v>
      </c>
      <c r="R26" s="11"/>
      <c r="S26" s="11"/>
      <c r="T26" s="11"/>
      <c r="U26" s="11"/>
      <c r="V26" s="22"/>
      <c r="W26" s="22"/>
      <c r="X26" s="22"/>
      <c r="Y26" s="22"/>
    </row>
    <row r="27" spans="1:25" s="37" customFormat="1" ht="12.75">
      <c r="A27" s="23" t="s">
        <v>52</v>
      </c>
      <c r="B27" s="24"/>
      <c r="C27" s="25">
        <v>505</v>
      </c>
      <c r="D27" s="26">
        <v>324</v>
      </c>
      <c r="E27" s="26">
        <v>139</v>
      </c>
      <c r="F27" s="26">
        <v>348</v>
      </c>
      <c r="G27" s="27">
        <v>138</v>
      </c>
      <c r="H27" s="28"/>
      <c r="I27" s="29"/>
      <c r="J27" s="30"/>
      <c r="K27" s="31">
        <v>51</v>
      </c>
      <c r="L27" s="32">
        <v>43</v>
      </c>
      <c r="M27" s="33"/>
      <c r="N27" s="34"/>
      <c r="O27" s="33"/>
      <c r="P27" s="30"/>
      <c r="Q27" s="169">
        <f aca="true" t="shared" si="0" ref="Q27:Q48">SUM(B27:P27)</f>
        <v>1548</v>
      </c>
      <c r="R27" s="35"/>
      <c r="S27" s="35"/>
      <c r="T27" s="35"/>
      <c r="U27" s="35"/>
      <c r="V27" s="36"/>
      <c r="W27" s="36"/>
      <c r="X27" s="36"/>
      <c r="Y27" s="36"/>
    </row>
    <row r="28" spans="1:25" s="15" customFormat="1" ht="12.75">
      <c r="A28" s="38" t="s">
        <v>53</v>
      </c>
      <c r="B28" s="39"/>
      <c r="C28" s="40">
        <v>484</v>
      </c>
      <c r="D28" s="41">
        <v>336</v>
      </c>
      <c r="E28" s="41">
        <v>127</v>
      </c>
      <c r="F28" s="41">
        <v>336</v>
      </c>
      <c r="G28" s="42">
        <v>170</v>
      </c>
      <c r="H28" s="43"/>
      <c r="I28" s="44"/>
      <c r="J28" s="45"/>
      <c r="K28" s="46">
        <v>55</v>
      </c>
      <c r="L28" s="47">
        <v>50</v>
      </c>
      <c r="M28" s="48"/>
      <c r="N28" s="49"/>
      <c r="O28" s="48"/>
      <c r="P28" s="45"/>
      <c r="Q28" s="170">
        <f t="shared" si="0"/>
        <v>1558</v>
      </c>
      <c r="R28" s="11"/>
      <c r="S28" s="11"/>
      <c r="T28" s="11"/>
      <c r="U28" s="11"/>
      <c r="V28" s="22"/>
      <c r="W28" s="22"/>
      <c r="X28" s="22"/>
      <c r="Y28" s="22"/>
    </row>
    <row r="29" spans="1:25" s="37" customFormat="1" ht="12.75">
      <c r="A29" s="51" t="s">
        <v>54</v>
      </c>
      <c r="B29" s="52"/>
      <c r="C29" s="53">
        <v>72</v>
      </c>
      <c r="D29" s="54">
        <v>51</v>
      </c>
      <c r="E29" s="54">
        <v>12</v>
      </c>
      <c r="F29" s="54">
        <v>44</v>
      </c>
      <c r="G29" s="55">
        <v>13</v>
      </c>
      <c r="H29" s="56"/>
      <c r="I29" s="57"/>
      <c r="J29" s="58"/>
      <c r="K29" s="52"/>
      <c r="L29" s="57"/>
      <c r="M29" s="59"/>
      <c r="N29" s="60"/>
      <c r="O29" s="59"/>
      <c r="P29" s="58"/>
      <c r="Q29" s="171">
        <f t="shared" si="0"/>
        <v>192</v>
      </c>
      <c r="R29" s="35"/>
      <c r="S29" s="61"/>
      <c r="T29" s="35"/>
      <c r="U29" s="35"/>
      <c r="V29" s="36"/>
      <c r="W29" s="36"/>
      <c r="X29" s="36"/>
      <c r="Y29" s="36"/>
    </row>
    <row r="30" spans="1:25" s="15" customFormat="1" ht="12.75">
      <c r="A30" s="62" t="s">
        <v>53</v>
      </c>
      <c r="B30" s="63"/>
      <c r="C30" s="64">
        <v>74</v>
      </c>
      <c r="D30" s="65">
        <v>43</v>
      </c>
      <c r="E30" s="65">
        <v>12</v>
      </c>
      <c r="F30" s="65">
        <v>50</v>
      </c>
      <c r="G30" s="66">
        <v>16</v>
      </c>
      <c r="H30" s="67"/>
      <c r="I30" s="68"/>
      <c r="J30" s="69"/>
      <c r="K30" s="63"/>
      <c r="L30" s="68"/>
      <c r="M30" s="70"/>
      <c r="N30" s="71"/>
      <c r="O30" s="70"/>
      <c r="P30" s="69"/>
      <c r="Q30" s="166">
        <f t="shared" si="0"/>
        <v>195</v>
      </c>
      <c r="R30" s="11"/>
      <c r="S30" s="11"/>
      <c r="T30" s="11"/>
      <c r="U30" s="72"/>
      <c r="V30" s="22"/>
      <c r="W30" s="22"/>
      <c r="X30" s="22"/>
      <c r="Y30" s="22"/>
    </row>
    <row r="31" spans="1:25" s="37" customFormat="1" ht="12.75">
      <c r="A31" s="51" t="s">
        <v>55</v>
      </c>
      <c r="B31" s="52"/>
      <c r="C31" s="53">
        <v>113</v>
      </c>
      <c r="D31" s="54">
        <v>76</v>
      </c>
      <c r="E31" s="73"/>
      <c r="F31" s="54">
        <v>93</v>
      </c>
      <c r="G31" s="74"/>
      <c r="H31" s="56"/>
      <c r="I31" s="57"/>
      <c r="J31" s="58"/>
      <c r="K31" s="52"/>
      <c r="L31" s="57"/>
      <c r="M31" s="59"/>
      <c r="N31" s="60"/>
      <c r="O31" s="59"/>
      <c r="P31" s="58"/>
      <c r="Q31" s="171">
        <f t="shared" si="0"/>
        <v>282</v>
      </c>
      <c r="R31" s="35"/>
      <c r="S31" s="35"/>
      <c r="T31" s="35"/>
      <c r="U31" s="75"/>
      <c r="V31" s="36"/>
      <c r="W31" s="36"/>
      <c r="X31" s="36"/>
      <c r="Y31" s="36"/>
    </row>
    <row r="32" spans="1:25" s="15" customFormat="1" ht="12.75">
      <c r="A32" s="62" t="s">
        <v>53</v>
      </c>
      <c r="B32" s="63"/>
      <c r="C32" s="64">
        <v>98</v>
      </c>
      <c r="D32" s="65">
        <v>93</v>
      </c>
      <c r="E32" s="76"/>
      <c r="F32" s="65">
        <v>92</v>
      </c>
      <c r="G32" s="77"/>
      <c r="H32" s="67"/>
      <c r="I32" s="68"/>
      <c r="J32" s="69"/>
      <c r="K32" s="63"/>
      <c r="L32" s="68"/>
      <c r="M32" s="70"/>
      <c r="N32" s="71"/>
      <c r="O32" s="70"/>
      <c r="P32" s="69"/>
      <c r="Q32" s="166">
        <f t="shared" si="0"/>
        <v>283</v>
      </c>
      <c r="R32" s="11"/>
      <c r="S32" s="11"/>
      <c r="T32" s="11"/>
      <c r="U32" s="72"/>
      <c r="V32" s="22"/>
      <c r="W32" s="22"/>
      <c r="X32" s="22"/>
      <c r="Y32" s="22"/>
    </row>
    <row r="33" spans="1:25" s="37" customFormat="1" ht="12.75">
      <c r="A33" s="51" t="s">
        <v>56</v>
      </c>
      <c r="B33" s="53">
        <v>5</v>
      </c>
      <c r="C33" s="78">
        <v>244</v>
      </c>
      <c r="D33" s="54">
        <v>69</v>
      </c>
      <c r="E33" s="54">
        <v>161</v>
      </c>
      <c r="F33" s="54">
        <v>63</v>
      </c>
      <c r="G33" s="55">
        <v>163</v>
      </c>
      <c r="H33" s="79"/>
      <c r="I33" s="74"/>
      <c r="J33" s="80"/>
      <c r="K33" s="81">
        <v>121</v>
      </c>
      <c r="L33" s="82">
        <v>114</v>
      </c>
      <c r="M33" s="83"/>
      <c r="N33" s="73"/>
      <c r="O33" s="83"/>
      <c r="P33" s="80"/>
      <c r="Q33" s="171">
        <f t="shared" si="0"/>
        <v>940</v>
      </c>
      <c r="R33" s="35"/>
      <c r="S33" s="35"/>
      <c r="T33" s="35"/>
      <c r="U33" s="75"/>
      <c r="V33" s="36"/>
      <c r="W33" s="36"/>
      <c r="X33" s="36"/>
      <c r="Y33" s="36"/>
    </row>
    <row r="34" spans="1:25" s="15" customFormat="1" ht="12.75">
      <c r="A34" s="62" t="s">
        <v>53</v>
      </c>
      <c r="B34" s="64">
        <v>2</v>
      </c>
      <c r="C34" s="84">
        <v>242</v>
      </c>
      <c r="D34" s="65">
        <v>66</v>
      </c>
      <c r="E34" s="65">
        <v>165</v>
      </c>
      <c r="F34" s="65">
        <v>69</v>
      </c>
      <c r="G34" s="66">
        <v>160</v>
      </c>
      <c r="H34" s="85"/>
      <c r="I34" s="77"/>
      <c r="J34" s="86"/>
      <c r="K34" s="87">
        <v>129</v>
      </c>
      <c r="L34" s="88">
        <v>135</v>
      </c>
      <c r="M34" s="89"/>
      <c r="N34" s="76"/>
      <c r="O34" s="89"/>
      <c r="P34" s="86"/>
      <c r="Q34" s="166">
        <f t="shared" si="0"/>
        <v>968</v>
      </c>
      <c r="R34" s="11"/>
      <c r="S34" s="11"/>
      <c r="T34" s="11"/>
      <c r="U34" s="72"/>
      <c r="V34" s="22"/>
      <c r="W34" s="22"/>
      <c r="X34" s="22"/>
      <c r="Y34" s="22"/>
    </row>
    <row r="35" spans="1:25" s="37" customFormat="1" ht="12.75">
      <c r="A35" s="51" t="s">
        <v>57</v>
      </c>
      <c r="B35" s="52"/>
      <c r="C35" s="78">
        <v>275</v>
      </c>
      <c r="D35" s="54">
        <v>214</v>
      </c>
      <c r="E35" s="54">
        <v>66</v>
      </c>
      <c r="F35" s="54">
        <v>215</v>
      </c>
      <c r="G35" s="55">
        <v>70</v>
      </c>
      <c r="H35" s="90">
        <v>66</v>
      </c>
      <c r="I35" s="55">
        <v>61</v>
      </c>
      <c r="J35" s="80"/>
      <c r="K35" s="78">
        <v>32</v>
      </c>
      <c r="L35" s="55">
        <v>27</v>
      </c>
      <c r="M35" s="83"/>
      <c r="N35" s="73"/>
      <c r="O35" s="83"/>
      <c r="P35" s="91">
        <v>28</v>
      </c>
      <c r="Q35" s="171">
        <f t="shared" si="0"/>
        <v>1054</v>
      </c>
      <c r="R35" s="35"/>
      <c r="S35" s="35"/>
      <c r="T35" s="35"/>
      <c r="U35" s="75"/>
      <c r="V35" s="36"/>
      <c r="W35" s="36"/>
      <c r="X35" s="36"/>
      <c r="Y35" s="36"/>
    </row>
    <row r="36" spans="1:25" s="15" customFormat="1" ht="12.75">
      <c r="A36" s="62" t="s">
        <v>53</v>
      </c>
      <c r="B36" s="63"/>
      <c r="C36" s="84">
        <v>275</v>
      </c>
      <c r="D36" s="65">
        <v>213</v>
      </c>
      <c r="E36" s="65">
        <v>70</v>
      </c>
      <c r="F36" s="65">
        <v>207</v>
      </c>
      <c r="G36" s="66">
        <v>71</v>
      </c>
      <c r="H36" s="92">
        <v>65</v>
      </c>
      <c r="I36" s="66">
        <v>64</v>
      </c>
      <c r="J36" s="86"/>
      <c r="K36" s="84">
        <v>32</v>
      </c>
      <c r="L36" s="66">
        <v>28</v>
      </c>
      <c r="M36" s="89"/>
      <c r="N36" s="76"/>
      <c r="O36" s="89"/>
      <c r="P36" s="93">
        <v>29</v>
      </c>
      <c r="Q36" s="166">
        <f t="shared" si="0"/>
        <v>1054</v>
      </c>
      <c r="R36" s="11"/>
      <c r="S36" s="11"/>
      <c r="T36" s="11"/>
      <c r="U36" s="11"/>
      <c r="V36" s="22"/>
      <c r="W36" s="22"/>
      <c r="X36" s="22"/>
      <c r="Y36" s="22"/>
    </row>
    <row r="37" spans="1:25" s="37" customFormat="1" ht="12.75">
      <c r="A37" s="51" t="s">
        <v>58</v>
      </c>
      <c r="B37" s="52"/>
      <c r="C37" s="78">
        <v>335</v>
      </c>
      <c r="D37" s="54">
        <v>187</v>
      </c>
      <c r="E37" s="54">
        <v>130</v>
      </c>
      <c r="F37" s="54">
        <v>197</v>
      </c>
      <c r="G37" s="55">
        <v>123</v>
      </c>
      <c r="H37" s="56"/>
      <c r="I37" s="57"/>
      <c r="J37" s="58"/>
      <c r="K37" s="94">
        <v>18</v>
      </c>
      <c r="L37" s="95">
        <v>14</v>
      </c>
      <c r="M37" s="96">
        <v>29</v>
      </c>
      <c r="N37" s="97">
        <v>21</v>
      </c>
      <c r="O37" s="96">
        <v>12</v>
      </c>
      <c r="P37" s="80"/>
      <c r="Q37" s="171">
        <f t="shared" si="0"/>
        <v>1066</v>
      </c>
      <c r="R37" s="35"/>
      <c r="S37" s="35"/>
      <c r="T37" s="35"/>
      <c r="U37" s="35"/>
      <c r="V37" s="36"/>
      <c r="W37" s="36"/>
      <c r="X37" s="36"/>
      <c r="Y37" s="36"/>
    </row>
    <row r="38" spans="1:25" s="15" customFormat="1" ht="12.75">
      <c r="A38" s="62" t="s">
        <v>53</v>
      </c>
      <c r="B38" s="63"/>
      <c r="C38" s="84">
        <v>330</v>
      </c>
      <c r="D38" s="65">
        <v>199</v>
      </c>
      <c r="E38" s="65">
        <v>128</v>
      </c>
      <c r="F38" s="65">
        <v>107</v>
      </c>
      <c r="G38" s="66">
        <v>207</v>
      </c>
      <c r="H38" s="98"/>
      <c r="I38" s="99"/>
      <c r="J38" s="100"/>
      <c r="K38" s="101">
        <v>18</v>
      </c>
      <c r="L38" s="102">
        <v>14</v>
      </c>
      <c r="M38" s="36">
        <v>30</v>
      </c>
      <c r="N38" s="103">
        <v>15</v>
      </c>
      <c r="O38" s="36">
        <v>23</v>
      </c>
      <c r="P38" s="86"/>
      <c r="Q38" s="166">
        <f t="shared" si="0"/>
        <v>1071</v>
      </c>
      <c r="R38" s="11"/>
      <c r="S38" s="11"/>
      <c r="T38" s="11"/>
      <c r="U38" s="11"/>
      <c r="V38" s="22"/>
      <c r="W38" s="22"/>
      <c r="X38" s="22"/>
      <c r="Y38" s="22"/>
    </row>
    <row r="39" spans="1:25" s="37" customFormat="1" ht="12.75">
      <c r="A39" s="51" t="s">
        <v>59</v>
      </c>
      <c r="B39" s="52"/>
      <c r="C39" s="53">
        <v>239</v>
      </c>
      <c r="D39" s="54">
        <v>171</v>
      </c>
      <c r="E39" s="54">
        <v>60</v>
      </c>
      <c r="F39" s="54">
        <v>192</v>
      </c>
      <c r="G39" s="55">
        <v>70</v>
      </c>
      <c r="H39" s="56"/>
      <c r="I39" s="57"/>
      <c r="J39" s="58"/>
      <c r="K39" s="94">
        <v>119</v>
      </c>
      <c r="L39" s="95">
        <v>120</v>
      </c>
      <c r="M39" s="59"/>
      <c r="N39" s="60"/>
      <c r="O39" s="59"/>
      <c r="P39" s="80"/>
      <c r="Q39" s="171">
        <f t="shared" si="0"/>
        <v>971</v>
      </c>
      <c r="R39" s="35"/>
      <c r="S39" s="35"/>
      <c r="T39" s="35"/>
      <c r="U39" s="35"/>
      <c r="V39" s="36"/>
      <c r="W39" s="36"/>
      <c r="X39" s="36"/>
      <c r="Y39" s="36"/>
    </row>
    <row r="40" spans="1:25" s="15" customFormat="1" ht="12.75">
      <c r="A40" s="62" t="s">
        <v>53</v>
      </c>
      <c r="B40" s="63"/>
      <c r="C40" s="64">
        <v>238</v>
      </c>
      <c r="D40" s="65">
        <v>195</v>
      </c>
      <c r="E40" s="65">
        <v>68</v>
      </c>
      <c r="F40" s="65">
        <v>179</v>
      </c>
      <c r="G40" s="66">
        <v>69</v>
      </c>
      <c r="H40" s="67"/>
      <c r="I40" s="68"/>
      <c r="J40" s="69"/>
      <c r="K40" s="104">
        <v>126</v>
      </c>
      <c r="L40" s="105">
        <v>115</v>
      </c>
      <c r="M40" s="70"/>
      <c r="N40" s="71"/>
      <c r="O40" s="70"/>
      <c r="P40" s="86"/>
      <c r="Q40" s="166">
        <f t="shared" si="0"/>
        <v>990</v>
      </c>
      <c r="R40" s="22"/>
      <c r="S40" s="22"/>
      <c r="T40" s="12"/>
      <c r="U40" s="12"/>
      <c r="V40" s="22"/>
      <c r="W40" s="22"/>
      <c r="X40" s="22"/>
      <c r="Y40" s="22"/>
    </row>
    <row r="41" spans="1:25" s="37" customFormat="1" ht="12.75">
      <c r="A41" s="51" t="s">
        <v>60</v>
      </c>
      <c r="B41" s="52"/>
      <c r="C41" s="53">
        <v>171</v>
      </c>
      <c r="D41" s="54">
        <v>125</v>
      </c>
      <c r="E41" s="54">
        <v>31</v>
      </c>
      <c r="F41" s="54">
        <v>116</v>
      </c>
      <c r="G41" s="55">
        <v>27</v>
      </c>
      <c r="H41" s="79"/>
      <c r="I41" s="74"/>
      <c r="J41" s="80"/>
      <c r="K41" s="106"/>
      <c r="L41" s="74"/>
      <c r="M41" s="83"/>
      <c r="N41" s="73"/>
      <c r="O41" s="83"/>
      <c r="P41" s="80"/>
      <c r="Q41" s="171">
        <f t="shared" si="0"/>
        <v>470</v>
      </c>
      <c r="R41" s="36"/>
      <c r="S41" s="36"/>
      <c r="T41" s="107"/>
      <c r="U41" s="107"/>
      <c r="V41" s="36"/>
      <c r="W41" s="36"/>
      <c r="X41" s="36"/>
      <c r="Y41" s="36"/>
    </row>
    <row r="42" spans="1:25" s="15" customFormat="1" ht="12.75">
      <c r="A42" s="108" t="s">
        <v>53</v>
      </c>
      <c r="B42" s="109"/>
      <c r="C42" s="64">
        <v>173</v>
      </c>
      <c r="D42" s="65">
        <v>116</v>
      </c>
      <c r="E42" s="65">
        <v>27</v>
      </c>
      <c r="F42" s="65">
        <v>129</v>
      </c>
      <c r="G42" s="66">
        <v>35</v>
      </c>
      <c r="H42" s="85"/>
      <c r="I42" s="77"/>
      <c r="J42" s="86"/>
      <c r="K42" s="110"/>
      <c r="L42" s="77"/>
      <c r="M42" s="89"/>
      <c r="N42" s="76"/>
      <c r="O42" s="89"/>
      <c r="P42" s="86"/>
      <c r="Q42" s="166">
        <f t="shared" si="0"/>
        <v>480</v>
      </c>
      <c r="R42" s="11"/>
      <c r="S42" s="11"/>
      <c r="T42" s="11"/>
      <c r="U42" s="11"/>
      <c r="V42" s="22"/>
      <c r="W42" s="22"/>
      <c r="X42" s="22"/>
      <c r="Y42" s="22"/>
    </row>
    <row r="43" spans="1:25" s="37" customFormat="1" ht="12.75">
      <c r="A43" s="111" t="s">
        <v>61</v>
      </c>
      <c r="B43" s="112"/>
      <c r="C43" s="53">
        <v>282</v>
      </c>
      <c r="D43" s="54">
        <v>189</v>
      </c>
      <c r="E43" s="54">
        <v>75</v>
      </c>
      <c r="F43" s="54">
        <v>187</v>
      </c>
      <c r="G43" s="55">
        <v>73</v>
      </c>
      <c r="H43" s="79"/>
      <c r="I43" s="74"/>
      <c r="J43" s="113">
        <v>18</v>
      </c>
      <c r="K43" s="81">
        <v>25</v>
      </c>
      <c r="L43" s="82">
        <v>22</v>
      </c>
      <c r="M43" s="83"/>
      <c r="N43" s="73"/>
      <c r="O43" s="83"/>
      <c r="P43" s="58"/>
      <c r="Q43" s="171">
        <f t="shared" si="0"/>
        <v>871</v>
      </c>
      <c r="R43" s="35"/>
      <c r="S43" s="35"/>
      <c r="T43" s="35"/>
      <c r="U43" s="35"/>
      <c r="V43" s="36"/>
      <c r="W43" s="36"/>
      <c r="X43" s="36"/>
      <c r="Y43" s="36"/>
    </row>
    <row r="44" spans="1:25" s="15" customFormat="1" ht="12.75">
      <c r="A44" s="108" t="s">
        <v>53</v>
      </c>
      <c r="B44" s="109"/>
      <c r="C44" s="114">
        <v>279</v>
      </c>
      <c r="D44" s="115">
        <v>189</v>
      </c>
      <c r="E44" s="115">
        <v>72</v>
      </c>
      <c r="F44" s="115">
        <v>181</v>
      </c>
      <c r="G44" s="116">
        <v>79</v>
      </c>
      <c r="H44" s="117"/>
      <c r="I44" s="118"/>
      <c r="J44" s="119">
        <v>20</v>
      </c>
      <c r="K44" s="120">
        <v>27</v>
      </c>
      <c r="L44" s="121">
        <v>18</v>
      </c>
      <c r="M44" s="122"/>
      <c r="N44" s="123"/>
      <c r="O44" s="122"/>
      <c r="P44" s="124"/>
      <c r="Q44" s="170">
        <f t="shared" si="0"/>
        <v>865</v>
      </c>
      <c r="R44" s="11"/>
      <c r="S44" s="11"/>
      <c r="T44" s="11"/>
      <c r="U44" s="11"/>
      <c r="V44" s="22"/>
      <c r="W44" s="22"/>
      <c r="X44" s="22"/>
      <c r="Y44" s="22"/>
    </row>
    <row r="45" spans="1:25" s="37" customFormat="1" ht="12.75">
      <c r="A45" s="51" t="s">
        <v>62</v>
      </c>
      <c r="B45" s="52"/>
      <c r="C45" s="53">
        <v>148</v>
      </c>
      <c r="D45" s="54">
        <v>100</v>
      </c>
      <c r="E45" s="73"/>
      <c r="F45" s="54">
        <v>104</v>
      </c>
      <c r="G45" s="74"/>
      <c r="H45" s="79"/>
      <c r="I45" s="74"/>
      <c r="J45" s="80"/>
      <c r="K45" s="106"/>
      <c r="L45" s="74"/>
      <c r="M45" s="83"/>
      <c r="N45" s="73"/>
      <c r="O45" s="83"/>
      <c r="P45" s="80"/>
      <c r="Q45" s="171">
        <f t="shared" si="0"/>
        <v>352</v>
      </c>
      <c r="R45" s="35"/>
      <c r="S45" s="35"/>
      <c r="T45" s="35"/>
      <c r="U45" s="35"/>
      <c r="V45" s="36"/>
      <c r="W45" s="36"/>
      <c r="X45" s="36"/>
      <c r="Y45" s="36"/>
    </row>
    <row r="46" spans="1:25" ht="12.75">
      <c r="A46" s="125" t="s">
        <v>53</v>
      </c>
      <c r="B46" s="126"/>
      <c r="C46" s="50">
        <v>131</v>
      </c>
      <c r="D46" s="127">
        <v>99</v>
      </c>
      <c r="E46" s="49"/>
      <c r="F46" s="127">
        <v>121</v>
      </c>
      <c r="G46" s="128"/>
      <c r="H46" s="129"/>
      <c r="I46" s="128"/>
      <c r="J46" s="45"/>
      <c r="K46" s="130"/>
      <c r="L46" s="128"/>
      <c r="M46" s="48"/>
      <c r="N46" s="49"/>
      <c r="O46" s="48"/>
      <c r="P46" s="45"/>
      <c r="Q46" s="170">
        <f t="shared" si="0"/>
        <v>351</v>
      </c>
      <c r="R46" s="3"/>
      <c r="S46" s="131"/>
      <c r="T46" s="132"/>
      <c r="U46" s="132"/>
      <c r="V46" s="131"/>
      <c r="W46" s="131"/>
      <c r="X46" s="131"/>
      <c r="Y46" s="131"/>
    </row>
    <row r="47" spans="1:25" s="37" customFormat="1" ht="15.75" thickBot="1">
      <c r="A47" s="133" t="s">
        <v>23</v>
      </c>
      <c r="B47" s="134">
        <f>B27+B29+B31+B33+B35+B37+B39+B41+B43+B45</f>
        <v>5</v>
      </c>
      <c r="C47" s="134">
        <f aca="true" t="shared" si="1" ref="C47:P47">C27+C29+C31+C33+C35+C37+C39+C41+C43+C45</f>
        <v>2384</v>
      </c>
      <c r="D47" s="135">
        <f t="shared" si="1"/>
        <v>1506</v>
      </c>
      <c r="E47" s="135">
        <f t="shared" si="1"/>
        <v>674</v>
      </c>
      <c r="F47" s="135">
        <f t="shared" si="1"/>
        <v>1559</v>
      </c>
      <c r="G47" s="136">
        <f t="shared" si="1"/>
        <v>677</v>
      </c>
      <c r="H47" s="134">
        <f t="shared" si="1"/>
        <v>66</v>
      </c>
      <c r="I47" s="137">
        <f t="shared" si="1"/>
        <v>61</v>
      </c>
      <c r="J47" s="138">
        <f>J43</f>
        <v>18</v>
      </c>
      <c r="K47" s="139">
        <f>K27+K33+K35+K37+K39+K43</f>
        <v>366</v>
      </c>
      <c r="L47" s="140">
        <f>L27+L33+L35+L37+L39+L43</f>
        <v>340</v>
      </c>
      <c r="M47" s="136">
        <f aca="true" t="shared" si="2" ref="M47:O48">M37</f>
        <v>29</v>
      </c>
      <c r="N47" s="135">
        <f t="shared" si="2"/>
        <v>21</v>
      </c>
      <c r="O47" s="136">
        <f t="shared" si="2"/>
        <v>12</v>
      </c>
      <c r="P47" s="141">
        <f t="shared" si="1"/>
        <v>28</v>
      </c>
      <c r="Q47" s="172">
        <f t="shared" si="0"/>
        <v>7746</v>
      </c>
      <c r="R47" s="35"/>
      <c r="S47" s="36"/>
      <c r="T47" s="107"/>
      <c r="U47" s="107"/>
      <c r="V47" s="36"/>
      <c r="W47" s="36"/>
      <c r="X47" s="36"/>
      <c r="Y47" s="36"/>
    </row>
    <row r="48" spans="1:17" ht="13.5" thickBot="1">
      <c r="A48" s="142" t="s">
        <v>24</v>
      </c>
      <c r="B48" s="143">
        <f>+B28+B30+B32+B34+B36+B38+B40+B42+B44+B46</f>
        <v>2</v>
      </c>
      <c r="C48" s="144">
        <f aca="true" t="shared" si="3" ref="C48:P48">+C28+C30+C32+C34+C36+C38+C40+C42+C44+C46</f>
        <v>2324</v>
      </c>
      <c r="D48" s="144">
        <f t="shared" si="3"/>
        <v>1549</v>
      </c>
      <c r="E48" s="144">
        <f t="shared" si="3"/>
        <v>669</v>
      </c>
      <c r="F48" s="144">
        <f t="shared" si="3"/>
        <v>1471</v>
      </c>
      <c r="G48" s="145">
        <f t="shared" si="3"/>
        <v>807</v>
      </c>
      <c r="H48" s="143">
        <f t="shared" si="3"/>
        <v>65</v>
      </c>
      <c r="I48" s="146">
        <f t="shared" si="3"/>
        <v>64</v>
      </c>
      <c r="J48" s="147">
        <f>J44</f>
        <v>20</v>
      </c>
      <c r="K48" s="148">
        <f>K28+K34+K36+K38+K40+K44</f>
        <v>387</v>
      </c>
      <c r="L48" s="149">
        <f>L28+L34+L36+L38+L40+L44</f>
        <v>360</v>
      </c>
      <c r="M48" s="145">
        <f t="shared" si="2"/>
        <v>30</v>
      </c>
      <c r="N48" s="144">
        <f t="shared" si="2"/>
        <v>15</v>
      </c>
      <c r="O48" s="145">
        <f t="shared" si="2"/>
        <v>23</v>
      </c>
      <c r="P48" s="150">
        <f t="shared" si="3"/>
        <v>29</v>
      </c>
      <c r="Q48" s="150">
        <f t="shared" si="0"/>
        <v>7815</v>
      </c>
    </row>
    <row r="49" spans="1:17" ht="13.5" thickBot="1">
      <c r="A49" s="151"/>
      <c r="B49" s="152"/>
      <c r="C49" s="152"/>
      <c r="D49" s="152"/>
      <c r="E49" s="152"/>
      <c r="F49" s="152"/>
      <c r="G49" s="152"/>
      <c r="H49" s="152"/>
      <c r="I49" s="152"/>
      <c r="J49" s="152"/>
      <c r="K49" s="153"/>
      <c r="L49" s="153"/>
      <c r="M49" s="152"/>
      <c r="N49" s="152"/>
      <c r="O49" s="152"/>
      <c r="P49" s="152"/>
      <c r="Q49" s="152"/>
    </row>
    <row r="50" spans="1:17" ht="15" customHeight="1" thickBot="1">
      <c r="A50" s="154"/>
      <c r="B50" s="154"/>
      <c r="C50" s="131"/>
      <c r="D50" s="155"/>
      <c r="E50" s="155"/>
      <c r="F50" s="155"/>
      <c r="G50" s="131"/>
      <c r="H50" s="131"/>
      <c r="I50" s="131"/>
      <c r="J50" s="131"/>
      <c r="K50" s="131"/>
      <c r="L50" s="131"/>
      <c r="M50" s="131"/>
      <c r="N50" s="131"/>
      <c r="O50" s="156"/>
      <c r="P50" s="157" t="s">
        <v>25</v>
      </c>
      <c r="Q50" s="158">
        <f>Q47-Q48</f>
        <v>-69</v>
      </c>
    </row>
    <row r="51" spans="1:17" ht="35.25" customHeight="1">
      <c r="A51" s="159"/>
      <c r="B51" s="159"/>
      <c r="C51" s="160"/>
      <c r="D51" s="160"/>
      <c r="E51" s="160"/>
      <c r="F51" s="155"/>
      <c r="G51" s="155"/>
      <c r="H51" s="131"/>
      <c r="I51" s="131"/>
      <c r="J51" s="131"/>
      <c r="K51" s="131"/>
      <c r="L51" s="131"/>
      <c r="M51" s="131"/>
      <c r="N51" s="131"/>
      <c r="O51" s="250" t="s">
        <v>50</v>
      </c>
      <c r="P51" s="250"/>
      <c r="Q51" s="250"/>
    </row>
    <row r="52" spans="1:17" ht="12.75">
      <c r="A52" s="161"/>
      <c r="B52" s="161"/>
      <c r="C52" s="160"/>
      <c r="D52" s="160"/>
      <c r="E52" s="160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62"/>
      <c r="Q52" s="163"/>
    </row>
    <row r="53" spans="1:16" ht="12.75">
      <c r="A53" s="161"/>
      <c r="B53" s="161"/>
      <c r="C53" s="164"/>
      <c r="D53" s="160"/>
      <c r="E53" s="160"/>
      <c r="F53" s="155"/>
      <c r="G53" s="155"/>
      <c r="H53" s="154"/>
      <c r="I53" s="154"/>
      <c r="J53" s="154"/>
      <c r="K53" s="154"/>
      <c r="L53" s="154"/>
      <c r="M53" s="154"/>
      <c r="N53" s="154"/>
      <c r="O53" s="154"/>
      <c r="P53" s="155"/>
    </row>
    <row r="54" spans="1:16" ht="12.75">
      <c r="A54" s="154"/>
      <c r="B54" s="154"/>
      <c r="C54" s="131"/>
      <c r="D54" s="155"/>
      <c r="E54" s="155"/>
      <c r="F54" s="155"/>
      <c r="G54" s="155"/>
      <c r="H54" s="154"/>
      <c r="I54" s="154"/>
      <c r="J54" s="154"/>
      <c r="K54" s="154"/>
      <c r="L54" s="154"/>
      <c r="M54" s="154"/>
      <c r="N54" s="154"/>
      <c r="O54" s="154"/>
      <c r="P54" s="155"/>
    </row>
    <row r="55" spans="1:16" ht="12.75">
      <c r="A55" s="154"/>
      <c r="B55" s="154"/>
      <c r="C55" s="131"/>
      <c r="D55" s="155"/>
      <c r="E55" s="155"/>
      <c r="F55" s="155"/>
      <c r="G55" s="131"/>
      <c r="H55" s="155"/>
      <c r="I55" s="155"/>
      <c r="J55" s="155"/>
      <c r="K55" s="155"/>
      <c r="L55" s="155"/>
      <c r="M55" s="155"/>
      <c r="N55" s="155"/>
      <c r="O55" s="155"/>
      <c r="P55" s="155"/>
    </row>
    <row r="56" spans="8:15" ht="12.75">
      <c r="H56" s="155"/>
      <c r="I56" s="155"/>
      <c r="J56" s="155"/>
      <c r="K56" s="155"/>
      <c r="L56" s="155"/>
      <c r="M56" s="155"/>
      <c r="N56" s="155"/>
      <c r="O56" s="155"/>
    </row>
    <row r="57" spans="8:15" ht="12.75">
      <c r="H57" s="155"/>
      <c r="I57" s="155"/>
      <c r="J57" s="155"/>
      <c r="K57" s="155"/>
      <c r="L57" s="155"/>
      <c r="M57" s="155"/>
      <c r="N57" s="155"/>
      <c r="O57" s="155"/>
    </row>
    <row r="58" spans="8:15" ht="12.75">
      <c r="H58" s="165"/>
      <c r="I58" s="165"/>
      <c r="J58" s="165"/>
      <c r="K58" s="165"/>
      <c r="L58" s="165"/>
      <c r="M58" s="165"/>
      <c r="N58" s="165"/>
      <c r="O58" s="165"/>
    </row>
    <row r="96" spans="1:16" ht="12.75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</row>
    <row r="97" spans="1:16" ht="12.75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</row>
    <row r="98" spans="1:16" ht="12.75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</row>
  </sheetData>
  <sheetProtection/>
  <mergeCells count="7">
    <mergeCell ref="B2:Q2"/>
    <mergeCell ref="O51:Q51"/>
    <mergeCell ref="B4:Q4"/>
    <mergeCell ref="B5:Q5"/>
    <mergeCell ref="H25:I25"/>
    <mergeCell ref="K25:L25"/>
    <mergeCell ref="M25:O25"/>
  </mergeCells>
  <printOptions/>
  <pageMargins left="0.7" right="0.7" top="0.75" bottom="0.75" header="0.3" footer="0.3"/>
  <pageSetup fitToHeight="1" fitToWidth="1" horizontalDpi="600" verticalDpi="600" orientation="landscape" paperSize="9" scale="65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MARICHEZ Valérie</dc:creator>
  <cp:keywords/>
  <dc:description/>
  <cp:lastModifiedBy>Utilisateur Windows</cp:lastModifiedBy>
  <cp:lastPrinted>2019-01-14T09:41:32Z</cp:lastPrinted>
  <dcterms:created xsi:type="dcterms:W3CDTF">2019-01-14T07:27:29Z</dcterms:created>
  <dcterms:modified xsi:type="dcterms:W3CDTF">2019-02-05T08:06:50Z</dcterms:modified>
  <cp:category/>
  <cp:version/>
  <cp:contentType/>
  <cp:contentStatus/>
</cp:coreProperties>
</file>